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110" yWindow="30" windowWidth="16800" windowHeight="11925" activeTab="1"/>
  </bookViews>
  <sheets>
    <sheet name="Лист1" sheetId="1" r:id="rId1"/>
    <sheet name="Лист2" sheetId="3" r:id="rId2"/>
    <sheet name="пояснения" sheetId="2" r:id="rId3"/>
  </sheets>
  <definedNames>
    <definedName name="_xlnm.Print_Area" localSheetId="0">Лист1!$A$1:$D$44</definedName>
    <definedName name="_xlnm.Print_Area" localSheetId="1">Лист2!$A$1:$G$60</definedName>
    <definedName name="_xlnm.Print_Area" localSheetId="2">пояснения!$A$1:$F$44</definedName>
  </definedNames>
  <calcPr calcId="114210"/>
</workbook>
</file>

<file path=xl/calcChain.xml><?xml version="1.0" encoding="utf-8"?>
<calcChain xmlns="http://schemas.openxmlformats.org/spreadsheetml/2006/main">
  <c r="D8" i="3"/>
  <c r="E8"/>
  <c r="F8"/>
  <c r="C8"/>
  <c r="C7"/>
  <c r="C5"/>
  <c r="C22"/>
  <c r="C42"/>
  <c r="C40"/>
  <c r="F45"/>
  <c r="F42"/>
  <c r="F40"/>
  <c r="F46"/>
  <c r="E43"/>
  <c r="E42"/>
  <c r="E40"/>
  <c r="E45"/>
  <c r="E32"/>
  <c r="D25"/>
  <c r="C25"/>
  <c r="F28"/>
  <c r="F25"/>
  <c r="D28"/>
  <c r="D46"/>
  <c r="D42"/>
  <c r="D40"/>
  <c r="D45"/>
  <c r="E27"/>
  <c r="E28"/>
  <c r="E25"/>
  <c r="D22"/>
  <c r="F14"/>
  <c r="E14"/>
  <c r="D14"/>
  <c r="C14"/>
  <c r="F12"/>
  <c r="E12"/>
  <c r="D12"/>
  <c r="C12"/>
  <c r="F11"/>
  <c r="E11"/>
  <c r="D11"/>
  <c r="C11"/>
  <c r="F10"/>
  <c r="E10"/>
  <c r="D10"/>
  <c r="C10"/>
  <c r="F9"/>
  <c r="E9"/>
  <c r="D9"/>
  <c r="C9"/>
  <c r="D25" i="2"/>
  <c r="C33"/>
  <c r="C25"/>
  <c r="C23"/>
  <c r="C8"/>
  <c r="C6"/>
  <c r="C31"/>
  <c r="D31"/>
  <c r="E31"/>
  <c r="D23"/>
  <c r="E23"/>
  <c r="C15"/>
  <c r="D15"/>
  <c r="C13"/>
  <c r="D13"/>
  <c r="E13"/>
  <c r="C12"/>
  <c r="D12"/>
  <c r="E12"/>
  <c r="C11"/>
  <c r="D11"/>
  <c r="E11"/>
  <c r="C10"/>
  <c r="D10"/>
  <c r="E10"/>
  <c r="C9"/>
  <c r="D9"/>
  <c r="E9"/>
  <c r="D8"/>
  <c r="D6"/>
  <c r="E8"/>
  <c r="E6"/>
  <c r="B31"/>
  <c r="B23"/>
  <c r="E15"/>
  <c r="B15"/>
  <c r="B13"/>
  <c r="B12"/>
  <c r="B11"/>
  <c r="B10"/>
  <c r="B6"/>
  <c r="B9"/>
  <c r="B8"/>
  <c r="B8" i="1"/>
  <c r="B6"/>
  <c r="B9"/>
  <c r="B10"/>
  <c r="B11"/>
  <c r="B12"/>
  <c r="B13"/>
  <c r="C8"/>
  <c r="C9"/>
  <c r="C10"/>
  <c r="C11"/>
  <c r="C12"/>
  <c r="C6"/>
  <c r="C13"/>
  <c r="B23"/>
  <c r="B15"/>
  <c r="C15"/>
  <c r="C23"/>
  <c r="C31"/>
  <c r="B31"/>
  <c r="F5" i="3"/>
  <c r="F22"/>
  <c r="E7"/>
  <c r="E5"/>
  <c r="E22"/>
  <c r="D7"/>
  <c r="D5"/>
</calcChain>
</file>

<file path=xl/sharedStrings.xml><?xml version="1.0" encoding="utf-8"?>
<sst xmlns="http://schemas.openxmlformats.org/spreadsheetml/2006/main" count="182" uniqueCount="62">
  <si>
    <t xml:space="preserve">Международный военно-исторический фестиваль «День Малоярославецкого сражения» </t>
  </si>
  <si>
    <t>Подготовлены и размещены блоки публикаций о развитии туристского потенциала Калужской области в журналах «Жить хорошо» (апрель, декабрь) и «Russian Travel Magazine» (на иностранных языках); организована работа по изготовлению и изданию путеводителя по Калужской области в цикле «Зеленая Россия» (GREEN RUSSIA), разработан и издан путеводитель по аграрному туризму Калужской области; независимой экспертной организацией проведена психолого-лингвистическая и товароведческая экспертиза издательской продукции; проведены учебно-тренировочные курсы по подготовке инструкторов активного туризма на право руководства походами I категории сложности; разработаны и приобретены информационно-рекламные материалы: флеш-карты с логотипом министерства культуры и туризма Калужской области (далее – логотип министерства), выставочный стенд о туристском потенциале Калужской области с логотипом министерства, стенд на тематическую выставку «Калужская осень» о  потенциале Калужской области в сфере аграрного туризма и отрывные туристские карты; организована работа по изготовлению и трансляции цикла телевизионных передач, освещающих вопросы развития туризма; приобретены информационные киоски и программное обеспечение к ним; разработаны единые туристические информационные знаки и внедрена система указателей для туристов в Калужской области; финансовое обеспечение обязательств, не исполненных в 2013 году: приобретение сувенирной продукции, проведение обучающего семинара для работников гостинично-ресторанного комплекса по вопросам классификации объектов туриндустрии, приобретение информационных киосков, публикаций в средствах массовой информации, сертификаты победителям конкурса на лучший  спортивный поход детско-юношеских туристских групп  и победителям конкурса среди субъектов туристской индустрии Калужской области;организованы и проведены IV Калужский туристский форум, выездной обучающий семинар по направлению аграрного туризма, ежегодные областные краеведческие чтения памяти А.Д. Юдина;</t>
  </si>
  <si>
    <t>предусмотрено*)</t>
  </si>
  <si>
    <t>кассовое исполнение **)</t>
  </si>
  <si>
    <t xml:space="preserve">   Строительство 1-3 этапов инженерной инфраструктуры туристско-рекреационного кластера "Никола-Ленивец". По 1-му и 2-му этапам (водоснабжение в районе д. Кольцово и д. Звизжи) строительство закончено 27.09.2014г., Объекты введены в эксплуатацию. 
• Профинансировано (по 1 этапу) из федерального бюджета 1638,88 тыс.руб., освоено из фед. Бюджета 1638,88 тыс. руб., из областного бюджета 402,07 тыс. руб.
• Профинансировано (по 2 этапу) из федерального бюджета 1407,2 тыс. руб., освоено из фед. бюджета 1407,2тыс. руб., из областного бюджета 335,63 тыс. руб.
   По 3-му этапу (газификация от д. Звизжи до д. Кольцово)  работы закончены в полном объеме в 30.12.2014г. Объект введен в эксплуатацию.Профинансировано – 0 руб., освоено из фед.бюд. 8359,5 тыс. руб.
   В результате торгов по выбору подрядной организации по 1-3 этапам образовалась экономия – 3,7 млн. руб. Федеральные средства по 3 этапу  в объеме 8,3 млн. руб. в виду  подписания  форм  КС-2 и КС-3  не были предъявлены к оплате  в 2014 году.</t>
  </si>
  <si>
    <t>роспись</t>
  </si>
  <si>
    <t>выполнение - кредиторка</t>
  </si>
  <si>
    <t>областного бюджета, из них:</t>
  </si>
  <si>
    <t>Предоставлены субсидии за 2013 год  10 субъектам агарного туризма, за 2014 год - 11субъектам агротуризма и возмещениекомпенсации части затрат на развитие материально-технической базы 1 субъекту аграарного туризма</t>
  </si>
  <si>
    <t>2.2.    Государственная поддержка субъектам аграрного туризма в виде субсидирования части затрат на развитие материально-технической базы</t>
  </si>
  <si>
    <t>2.4.  Организация участия и проведение крупных ярмарок, приуроченных к историко-культурным событиям областного и местного значения, мероприятий событийного туризма (фестивалей, праздников, реконструкции значимых событий) конференций, пресс-туров, выставок и иных мероприятий туристской направленности</t>
  </si>
  <si>
    <t xml:space="preserve">Приняли участие в международном культурно-туристском форуме «Россия - Великобритания: 500 лет культурного сотрудничества», в выставке «Экспозиция регионов России в Олимпийском парке» в г. Сочи, в организации и проведении областного традиционного зимнего туристского праздника «Юные туристы встречают Новый год» со 2 по 6 января, в международной конференции «Сельский туризм: Россия-Беларусь», в III Всероссийской открытой ярмарке событийного туризма «Russian Open Event Expo», в выставке туристского потенциала Калужской области «Дни культуры Калужской области в Республике Беларусь», во Всероссийской конференции по поддержке малых отелей и малого бизнеса в туризме, в III Международном Форуме «Сельский туризм в России» в г. Соль-Илецк, в ежегодной  сельскохозяйственной выставке «Калужская осень», где был показан агротуристический потенциал Калужской области, приняли участие в I Международном туристском форуме по внутреннему и въездному туризму в г. Сочи, во II Международном форуме по культурно-познавательному туризму в г. Санкт-Петербурге, в IV  международном туристическом форуме «Visit Russia» в г. Ярославле, в Международном форуме по паломническому туризму в Афинах;участие в ежегодной агропромышленной выставке «Калужская осень 2014», организация и проведениедетского рыболовного фестиваля «В гостях у Карпа», 4-го ежегодного детского фестиваля «Петухи да гуси в городе Тарусе», областного фестиваля авторской и туристской песни «Доставайте гитары, барды»; организованы и проведены IX Международная научно-практическая  конференция «Туризм и рекреация: фундаментальные и прикладные исследования», конференция с муниципальными образованиями Калужской области, посвященная Международному Дню туризма, </t>
  </si>
  <si>
    <t xml:space="preserve">2.5.  Организация мероприятий социального туризма (походов выходного дня, пешеходных экскурсий)               </t>
  </si>
  <si>
    <t>2.6.  Организация и проведение массовых мероприятий активного туризма на территории области (туриады, туристские походы I-II категории сложности)</t>
  </si>
  <si>
    <t>организованы и проведены спортивные походы с обучающимися на территории Калужской области в рамках майской туриады и осенней туриады.</t>
  </si>
  <si>
    <t xml:space="preserve">2.7.  Организация и подготовка Калужского туристского форума  </t>
  </si>
  <si>
    <t>2.8.   Развитие туристско-краеведческих массовых мероприятий, организация и проведение конкурсов туристско-краеведческой направленности</t>
  </si>
  <si>
    <t>Организован и проведен IV Калужский туристский форум, профинансирована организация и проведения Форума в 2013 году</t>
  </si>
  <si>
    <t>Организованы и проведены :ежегодные областные краеведческие чтения памяти А.Д. Юдина, ежегодный областной смотр-конкурс на лучший спортивный поход детско-юношеских туристских групп</t>
  </si>
  <si>
    <t>2.10.  Государственная поддержка (грант) на событийные мероприятия</t>
  </si>
  <si>
    <t>2.1.    Государственное задание</t>
  </si>
  <si>
    <t>3.2.    Государственное задание</t>
  </si>
  <si>
    <t xml:space="preserve"> - </t>
  </si>
  <si>
    <t>Приняли участие в международном культурно-туристском форуме «Россия - Великобритания: 500 лет культурного сотрудничества», в выставке «Экспозиция регионов России в Олимпийском парке» в г. Сочи, в организации и проведении областного традиционного зимнего туристского праздника «Юные туристы встречают Новый год» со 2 по 6 января, в международной конференции «Сельский туризм: Россия-Беларусь», в III Всероссийской открытой ярмарке событийного туризма «Russian Open Event Expo», в выставке туристского потенциала Калужской области «Дни культуры Калужской области в Республике Беларусь», во Всероссийской конференции по поддержке малых отелей и малого бизнеса в туризме, в III Международном Форуме «Сельский туризм в России» в г. Соль-Илецк, в ежегодной  сельскохозяйственной выставке «Калужская осень», где был показан агротуристический потенциал Калужской области, приняли участие в I Международном туристском форуме по внутреннему и въездному туризму в г. Сочи, во II Международном форуме по культурно-познавательному туризму в г. Санкт-Петербурге, в IV  международном туристическом форуме «Visit Russia» в г. Ярославле, в Международном форуме по паломническому туризму в Афинах;участие в ежегодной агропромышленной выставке «Калужская осень 2014», предоставлены субсидии субъектам аграрного туризма на развитие материально-технической базы: 11 субъектов получили субсидии на развитие материально-технической базы в 2014 году , 10 субъектов получили субсидии по разным направлениям (финансовые обязательства, не исполненные в 2013 году) и 1 субъект получил субсидию на развитие материально-технической базы по решению Арбитражного суда, участие в организации и проведении событийных мероприятий: детского рыболовного фестиваля «В гостях у Карпа», 4-го ежегодного детского фестиваля «Петухи да гуси в городе Тарусе», областного фестиваля авторской и туристской песни «Доставайте гитары, барды»; организованы и проведены IX Международная научно-практическая  конференция «Туризм и рекреация: фундаментальные и прикладные исследования», конференция с муниципальными образованиями Калужской области, посвященная Международному Дню туризма, IV Калужский туристский форум, выездной обучающий семинар по направлению аграрного туризма, ежегодные областные краеведческие чтения памяти А.Д. Юдина; проведены мероприятия социального туризма (пешеходные экскурсии по г. Калуге и походы выходного дня); организованы и проведены спортивные походы с обучающимися на территории Калужской области в рамках майской туриады и осенней туриады.</t>
  </si>
  <si>
    <t>в том числе за счет средств:</t>
  </si>
  <si>
    <t>Из них:</t>
  </si>
  <si>
    <t>Примечание:</t>
  </si>
  <si>
    <t>_______________________________________________________________________________                                         _________________</t>
  </si>
  <si>
    <t xml:space="preserve">                  (Ф.И.О. исполнителя)                                                                                                                                                 (№ телефона)</t>
  </si>
  <si>
    <t>Таблица № 2</t>
  </si>
  <si>
    <t>Наименование мероприятий</t>
  </si>
  <si>
    <t>Пояснение о выполненных программных мероприятиях в отчетном году</t>
  </si>
  <si>
    <t>средств физических лиц</t>
  </si>
  <si>
    <t>Общий объем  финансирования  государственной программы - всего</t>
  </si>
  <si>
    <t>областного бюджета</t>
  </si>
  <si>
    <t>федерального бюджета</t>
  </si>
  <si>
    <t>местных бюджетов</t>
  </si>
  <si>
    <t>государственных внебюджетных фондов Российской Федерации</t>
  </si>
  <si>
    <t>средства юридических лиц</t>
  </si>
  <si>
    <t xml:space="preserve"> 2014 год  (тыс. руб.)</t>
  </si>
  <si>
    <t>*) По бюджетным ассигнованиям указывается утвержденная бюджетная роспись с учетом изменений, по внебюджетным источникам указываются уточненные значения, средства местных бюджетов уточняются  по информации муниципальных образований.</t>
  </si>
  <si>
    <t xml:space="preserve">**) По бюджетным источникам и средствам государственных внебюджетных фондов указывается кассовое исполнение,  по средствам юридических и физических лиц -  фактические расходы. </t>
  </si>
  <si>
    <t>***) При отсутвии перечисленных источников - строчки из таблицы возможно удалить.</t>
  </si>
  <si>
    <t>Данные об использовании бюджетных ассигнований и средств  из иных источников, направленнных на реализацию государственной программы «Развитие туризма в Калужской области</t>
  </si>
  <si>
    <t>мероприятие 1 "Обеспечение туристско-рекреационного комплекса объектами инженерной инфраструктуры" - всего</t>
  </si>
  <si>
    <t>мероприятие 2 "Определение и поддержка приоритетных направлений туристской деятельности" - всего</t>
  </si>
  <si>
    <t>мероприятие 3 "Организационная, информационная и кадровая поддержка туристско-рекреационного комплекса Калужской области" - всего</t>
  </si>
  <si>
    <t>подготовка нормативной документации, строительство обеспечивающий инфраствуртуры ТРК "Никола-Ленивец"</t>
  </si>
  <si>
    <t>3.1. Создание единых туристических информационных знаков и внедрение системы указателей для туристов в Калужской области</t>
  </si>
  <si>
    <t xml:space="preserve"> разработаны единые туристические информационные знаки и внедрена система указателей для туристов в Калужской области</t>
  </si>
  <si>
    <t>3.3.Разработка и приобретение информационно-рекламных материалов (каталогов, буклетов, изданий рекламно-информационной печатной и иной продукции, путеводителей, стендов, картографического и иного материала, тематической печатной, сувенирной продукции и т.п.), проведение товароведческой экспертизы издательской продукции</t>
  </si>
  <si>
    <t xml:space="preserve"> разработан и издан путеводитель по аграрному туризму Калужской области; независимой экспертной организацией проведена психолого-лингвистическая и товароведческая экспертиза издательской продукции; разработаны и приобретены информационно-рекламные материалы: флеш-карты с логотипом министерства культуры и туризма Калужской области (далее – логотип министерства), выставочный стенд о туристском потенциале Калужской области с логотипом министерства, стенд на тематическую выставку «Калужская осень» о  потенциале Калужской области в сфере аграрного туризма, финансовое обеспечение обязательств, не исполненных в 2013 году: приобретение сувенирной продукции </t>
  </si>
  <si>
    <t>3.5. Продвижение туристских продуктов в электронных и печатных средствах массовой информации, Интернет, на радио и телевидении, включая изготовление и трансляции видеороликов рекламы, фильмов освещающих вопросы развития туризма, приобретение и наполнение информационных киосков и другие мероприятия</t>
  </si>
  <si>
    <t>Подготовлены и размещены блоки публикаций о развитии туристского потенциала Калужской области в журналах «Жить хорошо» (апрель, декабрь) и «Russian Travel Magazine» (на иностранных языках); организована работа по изготовлению и изданию путеводителя по Калужской области в цикле «Зеленая Россия» (GREEN RUSSIA), отрывные туристские карты; организована работа по изготовлению и трансляции цикла телевизионных передач, освещающих вопросы развития туризма; приобретены информационные киоски и программное обеспечение к ним;; финансовое обеспечение обязательств, не исполненных в 2013 году: приобретение информационных киосков, публикаций в средствах массовой информации</t>
  </si>
  <si>
    <t>3.6. Проведение обучающих семинаров для субъектов туристской индустрии по перспективным направлениям развития туризма</t>
  </si>
  <si>
    <t>проведение выездного обучающего семинара по направлению аграрного туризма «Организация аграрного туристического бизнеса»,  финансовое обеспечение обязательств, не исполненных в 2013 году: семинар для представителей ресторанно-гостиничного бизнеса</t>
  </si>
  <si>
    <t>3.8. Подготовка инструкторов активного туризма (право руководства походами I категории сложности)</t>
  </si>
  <si>
    <t>проведены учебно-тренировочные курсы по подготовке инструкторов активного туризма на право руководства походами I категории сложности</t>
  </si>
  <si>
    <t>3.9. Проведение ежегодного конкурса среди субъектов туристской индустрии Калужской области</t>
  </si>
  <si>
    <t>финансовое обеспечение обязательств, не исполненных в 2013 году: ежегодный конкурс среди субъектов туриндустрии Калужской области. Часть средств перенесена на п.2.8.</t>
  </si>
  <si>
    <t>объем выполненных работ</t>
  </si>
  <si>
    <t xml:space="preserve">   Строительство 1-3 этапов инженерной инфраструктуры туристско-рекреационного кластера "Никола-Ленивец". По 1-му и 2-му этапам (водоснабжение в районе д. Кольцово и д. Звизжи) строительство закончено 27.09.2014г., Объекты введены в эксплуатацию. 
   По 3-му этапу (газификация от д. Звизжи до д. Кольцово)  работы закончены в полном объеме в 30.12.2014г. Объект введен в эксплуатацию.
  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</si>
</sst>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3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i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i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3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color indexed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43" fontId="8" fillId="2" borderId="1" xfId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43" fontId="7" fillId="0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3" fontId="11" fillId="0" borderId="1" xfId="1" applyFont="1" applyBorder="1" applyAlignment="1">
      <alignment horizontal="center" vertical="center" wrapText="1"/>
    </xf>
    <xf numFmtId="43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3" fontId="0" fillId="0" borderId="0" xfId="0" applyNumberFormat="1"/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43" fontId="14" fillId="2" borderId="1" xfId="1" applyFont="1" applyFill="1" applyBorder="1" applyAlignment="1">
      <alignment horizontal="center" vertical="center" wrapText="1"/>
    </xf>
    <xf numFmtId="43" fontId="1" fillId="0" borderId="1" xfId="1" applyFont="1" applyBorder="1" applyAlignment="1">
      <alignment horizontal="center" vertical="center" wrapText="1"/>
    </xf>
    <xf numFmtId="43" fontId="17" fillId="0" borderId="1" xfId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3" fontId="1" fillId="2" borderId="1" xfId="0" applyNumberFormat="1" applyFont="1" applyFill="1" applyBorder="1" applyAlignment="1">
      <alignment horizontal="center" vertical="center" wrapText="1"/>
    </xf>
    <xf numFmtId="43" fontId="1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9" fillId="0" borderId="0" xfId="0" applyFont="1"/>
    <xf numFmtId="0" fontId="1" fillId="0" borderId="1" xfId="0" applyFont="1" applyBorder="1" applyAlignment="1">
      <alignment vertical="justify" wrapText="1"/>
    </xf>
    <xf numFmtId="43" fontId="1" fillId="0" borderId="1" xfId="1" applyFont="1" applyBorder="1" applyAlignment="1">
      <alignment vertical="justify" wrapText="1"/>
    </xf>
    <xf numFmtId="0" fontId="1" fillId="0" borderId="0" xfId="0" applyFont="1" applyBorder="1" applyAlignment="1">
      <alignment horizontal="center" vertical="center" wrapText="1"/>
    </xf>
    <xf numFmtId="2" fontId="0" fillId="0" borderId="0" xfId="0" applyNumberFormat="1"/>
    <xf numFmtId="0" fontId="1" fillId="0" borderId="1" xfId="0" applyNumberFormat="1" applyFont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 wrapText="1"/>
    </xf>
    <xf numFmtId="43" fontId="14" fillId="3" borderId="1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43" fontId="22" fillId="0" borderId="1" xfId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43" fontId="22" fillId="3" borderId="1" xfId="1" applyFont="1" applyFill="1" applyBorder="1" applyAlignment="1">
      <alignment horizontal="center" vertical="center" wrapText="1"/>
    </xf>
    <xf numFmtId="2" fontId="22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view="pageBreakPreview" zoomScale="70" zoomScaleNormal="60" zoomScaleSheetLayoutView="70" workbookViewId="0">
      <selection activeCell="C29" sqref="C29"/>
    </sheetView>
  </sheetViews>
  <sheetFormatPr defaultRowHeight="15"/>
  <cols>
    <col min="1" max="1" width="44.85546875" customWidth="1"/>
    <col min="2" max="2" width="17.140625" customWidth="1"/>
    <col min="3" max="3" width="18.140625" customWidth="1"/>
    <col min="4" max="4" width="133.85546875" customWidth="1"/>
    <col min="6" max="6" width="26.28515625" customWidth="1"/>
  </cols>
  <sheetData>
    <row r="1" spans="1:4">
      <c r="A1" s="59" t="s">
        <v>29</v>
      </c>
      <c r="B1" s="59"/>
      <c r="C1" s="59"/>
      <c r="D1" s="59"/>
    </row>
    <row r="2" spans="1:4" ht="49.5" customHeight="1" thickBot="1">
      <c r="A2" s="58" t="s">
        <v>43</v>
      </c>
      <c r="B2" s="58"/>
      <c r="C2" s="58"/>
      <c r="D2" s="58"/>
    </row>
    <row r="3" spans="1:4" ht="17.25" customHeight="1">
      <c r="A3" s="60" t="s">
        <v>30</v>
      </c>
      <c r="B3" s="64" t="s">
        <v>39</v>
      </c>
      <c r="C3" s="64"/>
      <c r="D3" s="62" t="s">
        <v>31</v>
      </c>
    </row>
    <row r="4" spans="1:4" ht="51.75">
      <c r="A4" s="61"/>
      <c r="B4" s="4" t="s">
        <v>2</v>
      </c>
      <c r="C4" s="4" t="s">
        <v>3</v>
      </c>
      <c r="D4" s="63"/>
    </row>
    <row r="5" spans="1:4" ht="12" customHeight="1">
      <c r="A5" s="5">
        <v>1</v>
      </c>
      <c r="B5" s="6">
        <v>2</v>
      </c>
      <c r="C5" s="6">
        <v>3</v>
      </c>
      <c r="D5" s="7">
        <v>4</v>
      </c>
    </row>
    <row r="6" spans="1:4" ht="37.5" customHeight="1">
      <c r="A6" s="8" t="s">
        <v>33</v>
      </c>
      <c r="B6" s="9">
        <f>SUM(B8:B13)</f>
        <v>137283.43</v>
      </c>
      <c r="C6" s="9">
        <f>SUM(C8:C13)</f>
        <v>75675.978999999992</v>
      </c>
      <c r="D6" s="10"/>
    </row>
    <row r="7" spans="1:4" ht="17.25" customHeight="1">
      <c r="A7" s="11" t="s">
        <v>24</v>
      </c>
      <c r="B7" s="12"/>
      <c r="C7" s="12"/>
      <c r="D7" s="7"/>
    </row>
    <row r="8" spans="1:4" ht="27" customHeight="1">
      <c r="A8" s="13" t="s">
        <v>34</v>
      </c>
      <c r="B8" s="12">
        <f t="shared" ref="B8:C13" si="0">B17+B25+B33</f>
        <v>73250.210000000006</v>
      </c>
      <c r="C8" s="12">
        <f t="shared" si="0"/>
        <v>22929.978999999999</v>
      </c>
      <c r="D8" s="7"/>
    </row>
    <row r="9" spans="1:4" ht="27" customHeight="1">
      <c r="A9" s="13" t="s">
        <v>35</v>
      </c>
      <c r="B9" s="12">
        <f t="shared" si="0"/>
        <v>21533.22</v>
      </c>
      <c r="C9" s="12">
        <f t="shared" si="0"/>
        <v>3046</v>
      </c>
      <c r="D9" s="7"/>
    </row>
    <row r="10" spans="1:4" ht="16.5" customHeight="1">
      <c r="A10" s="13" t="s">
        <v>36</v>
      </c>
      <c r="B10" s="12">
        <f t="shared" si="0"/>
        <v>0</v>
      </c>
      <c r="C10" s="12">
        <f t="shared" si="0"/>
        <v>0</v>
      </c>
      <c r="D10" s="7"/>
    </row>
    <row r="11" spans="1:4" ht="27" customHeight="1">
      <c r="A11" s="13" t="s">
        <v>38</v>
      </c>
      <c r="B11" s="12">
        <f t="shared" si="0"/>
        <v>42500</v>
      </c>
      <c r="C11" s="12">
        <f t="shared" si="0"/>
        <v>49700</v>
      </c>
      <c r="D11" s="7"/>
    </row>
    <row r="12" spans="1:4" ht="18.75" customHeight="1">
      <c r="A12" s="13" t="s">
        <v>32</v>
      </c>
      <c r="B12" s="12">
        <f t="shared" si="0"/>
        <v>0</v>
      </c>
      <c r="C12" s="12">
        <f t="shared" si="0"/>
        <v>0</v>
      </c>
      <c r="D12" s="7"/>
    </row>
    <row r="13" spans="1:4" ht="37.5" customHeight="1">
      <c r="A13" s="13" t="s">
        <v>37</v>
      </c>
      <c r="B13" s="12">
        <f t="shared" si="0"/>
        <v>0</v>
      </c>
      <c r="C13" s="12">
        <f t="shared" si="0"/>
        <v>0</v>
      </c>
      <c r="D13" s="7"/>
    </row>
    <row r="14" spans="1:4" ht="27" customHeight="1">
      <c r="A14" s="11" t="s">
        <v>25</v>
      </c>
      <c r="B14" s="12"/>
      <c r="C14" s="12"/>
      <c r="D14" s="7"/>
    </row>
    <row r="15" spans="1:4" ht="69">
      <c r="A15" s="14" t="s">
        <v>44</v>
      </c>
      <c r="B15" s="9">
        <f>SUM(B17:B22)</f>
        <v>97480.27</v>
      </c>
      <c r="C15" s="9">
        <f>SUM(C17:C22)</f>
        <v>52746</v>
      </c>
      <c r="D15" s="10"/>
    </row>
    <row r="16" spans="1:4" ht="27" customHeight="1">
      <c r="A16" s="11" t="s">
        <v>24</v>
      </c>
      <c r="B16" s="18"/>
      <c r="C16" s="18"/>
      <c r="D16" s="7"/>
    </row>
    <row r="17" spans="1:6" ht="96" customHeight="1">
      <c r="A17" s="13" t="s">
        <v>34</v>
      </c>
      <c r="B17" s="18">
        <v>39847.050000000003</v>
      </c>
      <c r="C17" s="18">
        <v>0</v>
      </c>
      <c r="D17" s="65" t="s">
        <v>4</v>
      </c>
    </row>
    <row r="18" spans="1:6" ht="96" customHeight="1">
      <c r="A18" s="13" t="s">
        <v>35</v>
      </c>
      <c r="B18" s="18">
        <v>15133.22</v>
      </c>
      <c r="C18" s="18">
        <v>3046</v>
      </c>
      <c r="D18" s="66"/>
    </row>
    <row r="19" spans="1:6" ht="27" customHeight="1">
      <c r="A19" s="13" t="s">
        <v>36</v>
      </c>
      <c r="B19" s="18">
        <v>0</v>
      </c>
      <c r="C19" s="18">
        <v>0</v>
      </c>
      <c r="D19" s="22"/>
    </row>
    <row r="20" spans="1:6" ht="27" customHeight="1">
      <c r="A20" s="13" t="s">
        <v>38</v>
      </c>
      <c r="B20" s="18">
        <v>42500</v>
      </c>
      <c r="C20" s="18">
        <v>49700</v>
      </c>
      <c r="D20" s="23" t="s">
        <v>47</v>
      </c>
    </row>
    <row r="21" spans="1:6" ht="20.25" customHeight="1">
      <c r="A21" s="13" t="s">
        <v>32</v>
      </c>
      <c r="B21" s="18">
        <v>0</v>
      </c>
      <c r="C21" s="18">
        <v>0</v>
      </c>
      <c r="D21" s="6"/>
    </row>
    <row r="22" spans="1:6" ht="37.5" customHeight="1">
      <c r="A22" s="13" t="s">
        <v>37</v>
      </c>
      <c r="B22" s="18">
        <v>0</v>
      </c>
      <c r="C22" s="18">
        <v>0</v>
      </c>
      <c r="D22" s="6"/>
    </row>
    <row r="23" spans="1:6" ht="69">
      <c r="A23" s="14" t="s">
        <v>45</v>
      </c>
      <c r="B23" s="9">
        <f>SUM(B25:B30)</f>
        <v>25627.16</v>
      </c>
      <c r="C23" s="9">
        <f>SUM(C25:C30)</f>
        <v>12425.08</v>
      </c>
      <c r="D23" s="19"/>
      <c r="F23" s="21"/>
    </row>
    <row r="24" spans="1:6" ht="27" customHeight="1">
      <c r="A24" s="11" t="s">
        <v>24</v>
      </c>
      <c r="B24" s="15"/>
      <c r="C24" s="15"/>
      <c r="D24" s="20"/>
    </row>
    <row r="25" spans="1:6" ht="181.5">
      <c r="A25" s="16" t="s">
        <v>34</v>
      </c>
      <c r="B25" s="12">
        <v>19227.16</v>
      </c>
      <c r="C25" s="12">
        <v>12425.08</v>
      </c>
      <c r="D25" s="17" t="s">
        <v>23</v>
      </c>
    </row>
    <row r="26" spans="1:6" ht="27" customHeight="1">
      <c r="A26" s="16" t="s">
        <v>35</v>
      </c>
      <c r="B26" s="12">
        <v>6400</v>
      </c>
      <c r="C26" s="12">
        <v>0</v>
      </c>
      <c r="D26" s="17" t="s">
        <v>0</v>
      </c>
    </row>
    <row r="27" spans="1:6" ht="27" customHeight="1">
      <c r="A27" s="16" t="s">
        <v>36</v>
      </c>
      <c r="B27" s="12">
        <v>0</v>
      </c>
      <c r="C27" s="12">
        <v>0</v>
      </c>
      <c r="D27" s="6"/>
    </row>
    <row r="28" spans="1:6" ht="27" customHeight="1">
      <c r="A28" s="16" t="s">
        <v>38</v>
      </c>
      <c r="B28" s="12">
        <v>0</v>
      </c>
      <c r="C28" s="12">
        <v>0</v>
      </c>
      <c r="D28" s="6"/>
    </row>
    <row r="29" spans="1:6" ht="27" customHeight="1">
      <c r="A29" s="16" t="s">
        <v>32</v>
      </c>
      <c r="B29" s="12">
        <v>0</v>
      </c>
      <c r="C29" s="12">
        <v>0</v>
      </c>
      <c r="D29" s="6"/>
    </row>
    <row r="30" spans="1:6" ht="33" customHeight="1">
      <c r="A30" s="16" t="s">
        <v>37</v>
      </c>
      <c r="B30" s="12">
        <v>0</v>
      </c>
      <c r="C30" s="12">
        <v>0</v>
      </c>
      <c r="D30" s="6"/>
    </row>
    <row r="31" spans="1:6" ht="86.25">
      <c r="A31" s="14" t="s">
        <v>46</v>
      </c>
      <c r="B31" s="9">
        <f>SUM(B33:B38)</f>
        <v>14176</v>
      </c>
      <c r="C31" s="9">
        <f>SUM(C33:C38)</f>
        <v>10504.898999999999</v>
      </c>
      <c r="D31" s="19"/>
    </row>
    <row r="32" spans="1:6" ht="16.5">
      <c r="A32" s="11" t="s">
        <v>24</v>
      </c>
      <c r="B32" s="15"/>
      <c r="C32" s="15"/>
      <c r="D32" s="20"/>
    </row>
    <row r="33" spans="1:4" ht="295.5" customHeight="1">
      <c r="A33" s="13" t="s">
        <v>34</v>
      </c>
      <c r="B33" s="15">
        <v>14176</v>
      </c>
      <c r="C33" s="12">
        <v>10504.898999999999</v>
      </c>
      <c r="D33" s="17" t="s">
        <v>1</v>
      </c>
    </row>
    <row r="34" spans="1:4" ht="20.25" customHeight="1">
      <c r="A34" s="13" t="s">
        <v>35</v>
      </c>
      <c r="B34" s="12">
        <v>0</v>
      </c>
      <c r="C34" s="12">
        <v>0</v>
      </c>
      <c r="D34" s="6"/>
    </row>
    <row r="35" spans="1:4" ht="20.25" customHeight="1">
      <c r="A35" s="13" t="s">
        <v>36</v>
      </c>
      <c r="B35" s="12">
        <v>0</v>
      </c>
      <c r="C35" s="12">
        <v>0</v>
      </c>
      <c r="D35" s="6"/>
    </row>
    <row r="36" spans="1:4" ht="20.25" customHeight="1">
      <c r="A36" s="13" t="s">
        <v>38</v>
      </c>
      <c r="B36" s="12">
        <v>0</v>
      </c>
      <c r="C36" s="12">
        <v>0</v>
      </c>
      <c r="D36" s="6"/>
    </row>
    <row r="37" spans="1:4" ht="20.25" customHeight="1">
      <c r="A37" s="13" t="s">
        <v>32</v>
      </c>
      <c r="B37" s="12">
        <v>0</v>
      </c>
      <c r="C37" s="12">
        <v>0</v>
      </c>
      <c r="D37" s="6"/>
    </row>
    <row r="38" spans="1:4" ht="42" customHeight="1">
      <c r="A38" s="13" t="s">
        <v>37</v>
      </c>
      <c r="B38" s="12">
        <v>0</v>
      </c>
      <c r="C38" s="12">
        <v>0</v>
      </c>
      <c r="D38" s="6"/>
    </row>
    <row r="39" spans="1:4" ht="15.75">
      <c r="A39" s="2" t="s">
        <v>26</v>
      </c>
    </row>
    <row r="40" spans="1:4" ht="35.25" customHeight="1">
      <c r="A40" s="57" t="s">
        <v>40</v>
      </c>
      <c r="B40" s="57"/>
      <c r="C40" s="57"/>
      <c r="D40" s="57"/>
    </row>
    <row r="41" spans="1:4" ht="33.75" customHeight="1">
      <c r="A41" s="57" t="s">
        <v>41</v>
      </c>
      <c r="B41" s="57"/>
      <c r="C41" s="57"/>
      <c r="D41" s="57"/>
    </row>
    <row r="42" spans="1:4" ht="21" customHeight="1">
      <c r="A42" s="57" t="s">
        <v>42</v>
      </c>
      <c r="B42" s="57"/>
      <c r="C42" s="57"/>
      <c r="D42" s="57"/>
    </row>
    <row r="43" spans="1:4">
      <c r="A43" s="1" t="s">
        <v>27</v>
      </c>
    </row>
    <row r="44" spans="1:4">
      <c r="A44" s="3" t="s">
        <v>28</v>
      </c>
    </row>
    <row r="45" spans="1:4">
      <c r="A45" s="3"/>
    </row>
    <row r="46" spans="1:4">
      <c r="A46" s="3"/>
    </row>
    <row r="47" spans="1:4">
      <c r="A47" s="1"/>
    </row>
    <row r="48" spans="1:4">
      <c r="A48" s="1"/>
    </row>
    <row r="49" spans="1:1">
      <c r="A49" s="1"/>
    </row>
    <row r="50" spans="1:1">
      <c r="A50" s="1"/>
    </row>
  </sheetData>
  <mergeCells count="9">
    <mergeCell ref="A42:D42"/>
    <mergeCell ref="A2:D2"/>
    <mergeCell ref="A1:D1"/>
    <mergeCell ref="A3:A4"/>
    <mergeCell ref="D3:D4"/>
    <mergeCell ref="A40:D40"/>
    <mergeCell ref="A41:D41"/>
    <mergeCell ref="B3:C3"/>
    <mergeCell ref="D17:D18"/>
  </mergeCells>
  <phoneticPr fontId="20" type="noConversion"/>
  <pageMargins left="0.15748031496062992" right="0.11811023622047245" top="0.15748031496062992" bottom="0.27" header="0.31496062992125984" footer="0.31496062992125984"/>
  <pageSetup paperSize="9" scale="4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tabSelected="1" view="pageBreakPreview" zoomScale="75" zoomScaleNormal="100" workbookViewId="0">
      <pane xSplit="3" ySplit="3" topLeftCell="D7" activePane="bottomRight" state="frozen"/>
      <selection pane="topRight" activeCell="D1" sqref="D1"/>
      <selection pane="bottomLeft" activeCell="A4" sqref="A4"/>
      <selection pane="bottomRight" activeCell="H16" sqref="H16"/>
    </sheetView>
  </sheetViews>
  <sheetFormatPr defaultRowHeight="15"/>
  <cols>
    <col min="1" max="1" width="6.5703125" customWidth="1"/>
    <col min="2" max="2" width="33.42578125" customWidth="1"/>
    <col min="3" max="3" width="14.28515625" customWidth="1"/>
    <col min="4" max="4" width="15" customWidth="1"/>
    <col min="5" max="5" width="15.7109375" customWidth="1"/>
    <col min="6" max="6" width="11.7109375" customWidth="1"/>
    <col min="7" max="7" width="84.140625" customWidth="1"/>
    <col min="8" max="8" width="36.5703125" customWidth="1"/>
  </cols>
  <sheetData>
    <row r="1" spans="2:7">
      <c r="B1" s="68" t="s">
        <v>43</v>
      </c>
      <c r="C1" s="68"/>
      <c r="D1" s="68"/>
      <c r="E1" s="68"/>
      <c r="F1" s="68"/>
      <c r="G1" s="68"/>
    </row>
    <row r="2" spans="2:7">
      <c r="B2" s="69" t="s">
        <v>30</v>
      </c>
      <c r="C2" s="69" t="s">
        <v>39</v>
      </c>
      <c r="D2" s="69"/>
      <c r="E2" s="69"/>
      <c r="F2" s="69"/>
      <c r="G2" s="69" t="s">
        <v>31</v>
      </c>
    </row>
    <row r="3" spans="2:7" ht="40.5">
      <c r="B3" s="69"/>
      <c r="C3" s="26" t="s">
        <v>2</v>
      </c>
      <c r="D3" s="27" t="s">
        <v>5</v>
      </c>
      <c r="E3" s="27" t="s">
        <v>60</v>
      </c>
      <c r="F3" s="26" t="s">
        <v>3</v>
      </c>
      <c r="G3" s="69"/>
    </row>
    <row r="4" spans="2:7">
      <c r="B4" s="33">
        <v>1</v>
      </c>
      <c r="C4" s="33">
        <v>2</v>
      </c>
      <c r="D4" s="33"/>
      <c r="E4" s="33"/>
      <c r="F4" s="33">
        <v>3</v>
      </c>
      <c r="G4" s="33">
        <v>4</v>
      </c>
    </row>
    <row r="5" spans="2:7" ht="25.5">
      <c r="B5" s="47" t="s">
        <v>33</v>
      </c>
      <c r="C5" s="28">
        <f>SUM(C7:C12)</f>
        <v>137342.43</v>
      </c>
      <c r="D5" s="28">
        <f>SUM(D7:D12)</f>
        <v>30810.1</v>
      </c>
      <c r="E5" s="28">
        <f>SUM(E7:E12)</f>
        <v>27622.690300000002</v>
      </c>
      <c r="F5" s="28">
        <f>SUM(F7:F12)</f>
        <v>78721.899999999994</v>
      </c>
      <c r="G5" s="48"/>
    </row>
    <row r="6" spans="2:7">
      <c r="B6" s="49" t="s">
        <v>24</v>
      </c>
      <c r="C6" s="29"/>
      <c r="D6" s="29"/>
      <c r="E6" s="29"/>
      <c r="F6" s="29"/>
      <c r="G6" s="33"/>
    </row>
    <row r="7" spans="2:7">
      <c r="B7" s="37" t="s">
        <v>34</v>
      </c>
      <c r="C7" s="29">
        <f>C16+C25+C42</f>
        <v>73309.210000000006</v>
      </c>
      <c r="D7" s="29">
        <f>D16+D25+D42</f>
        <v>24410.1</v>
      </c>
      <c r="E7" s="29">
        <f>E16+E25+E42</f>
        <v>9817.6903000000002</v>
      </c>
      <c r="F7" s="35">
        <v>25975.9</v>
      </c>
      <c r="G7" s="36"/>
    </row>
    <row r="8" spans="2:7">
      <c r="B8" s="37" t="s">
        <v>35</v>
      </c>
      <c r="C8" s="29">
        <f>C17+C35+C50</f>
        <v>21533.22</v>
      </c>
      <c r="D8" s="29">
        <f>D17+D35+D50</f>
        <v>6400</v>
      </c>
      <c r="E8" s="29">
        <f>E17+E35+E50</f>
        <v>17805</v>
      </c>
      <c r="F8" s="29">
        <f>F17+F35+F50</f>
        <v>3046</v>
      </c>
      <c r="G8" s="33"/>
    </row>
    <row r="9" spans="2:7">
      <c r="B9" s="37" t="s">
        <v>36</v>
      </c>
      <c r="C9" s="29">
        <f t="shared" ref="C9:F12" si="0">C18+C36+C51</f>
        <v>0</v>
      </c>
      <c r="D9" s="29">
        <f t="shared" si="0"/>
        <v>0</v>
      </c>
      <c r="E9" s="29">
        <f t="shared" si="0"/>
        <v>0</v>
      </c>
      <c r="F9" s="29">
        <f t="shared" si="0"/>
        <v>0</v>
      </c>
      <c r="G9" s="33"/>
    </row>
    <row r="10" spans="2:7">
      <c r="B10" s="37" t="s">
        <v>38</v>
      </c>
      <c r="C10" s="29">
        <f t="shared" si="0"/>
        <v>42500</v>
      </c>
      <c r="D10" s="29">
        <f t="shared" si="0"/>
        <v>0</v>
      </c>
      <c r="E10" s="29">
        <f t="shared" si="0"/>
        <v>0</v>
      </c>
      <c r="F10" s="29">
        <f t="shared" si="0"/>
        <v>49700</v>
      </c>
      <c r="G10" s="33"/>
    </row>
    <row r="11" spans="2:7">
      <c r="B11" s="37" t="s">
        <v>32</v>
      </c>
      <c r="C11" s="29">
        <f t="shared" si="0"/>
        <v>0</v>
      </c>
      <c r="D11" s="29">
        <f t="shared" si="0"/>
        <v>0</v>
      </c>
      <c r="E11" s="29">
        <f t="shared" si="0"/>
        <v>0</v>
      </c>
      <c r="F11" s="29">
        <f t="shared" si="0"/>
        <v>0</v>
      </c>
      <c r="G11" s="33"/>
    </row>
    <row r="12" spans="2:7" ht="25.5">
      <c r="B12" s="37" t="s">
        <v>37</v>
      </c>
      <c r="C12" s="29">
        <f t="shared" si="0"/>
        <v>0</v>
      </c>
      <c r="D12" s="29">
        <f t="shared" si="0"/>
        <v>0</v>
      </c>
      <c r="E12" s="29">
        <f t="shared" si="0"/>
        <v>0</v>
      </c>
      <c r="F12" s="29">
        <f t="shared" si="0"/>
        <v>0</v>
      </c>
      <c r="G12" s="33"/>
    </row>
    <row r="13" spans="2:7">
      <c r="B13" s="49" t="s">
        <v>25</v>
      </c>
      <c r="C13" s="29"/>
      <c r="D13" s="29"/>
      <c r="E13" s="29"/>
      <c r="F13" s="29"/>
      <c r="G13" s="33"/>
    </row>
    <row r="14" spans="2:7" ht="54">
      <c r="B14" s="50" t="s">
        <v>44</v>
      </c>
      <c r="C14" s="28">
        <f>SUM(C16:C21)</f>
        <v>97480.27</v>
      </c>
      <c r="D14" s="28">
        <f>SUM(D16:D21)</f>
        <v>0</v>
      </c>
      <c r="E14" s="28">
        <f>SUM(E16:E21)</f>
        <v>14860</v>
      </c>
      <c r="F14" s="28">
        <f>SUM(F16:F21)</f>
        <v>52746</v>
      </c>
      <c r="G14" s="48"/>
    </row>
    <row r="15" spans="2:7">
      <c r="B15" s="49" t="s">
        <v>24</v>
      </c>
      <c r="C15" s="30"/>
      <c r="D15" s="30"/>
      <c r="E15" s="30"/>
      <c r="F15" s="30"/>
      <c r="G15" s="33"/>
    </row>
    <row r="16" spans="2:7" ht="86.25" customHeight="1">
      <c r="B16" s="37" t="s">
        <v>34</v>
      </c>
      <c r="C16" s="30">
        <v>39847.050000000003</v>
      </c>
      <c r="D16" s="30"/>
      <c r="E16" s="30">
        <v>3455</v>
      </c>
      <c r="F16" s="30">
        <v>0</v>
      </c>
      <c r="G16" s="70" t="s">
        <v>61</v>
      </c>
    </row>
    <row r="17" spans="1:8" ht="86.25" customHeight="1">
      <c r="B17" s="37" t="s">
        <v>35</v>
      </c>
      <c r="C17" s="30">
        <v>15133.22</v>
      </c>
      <c r="D17" s="30"/>
      <c r="E17" s="30">
        <v>11405</v>
      </c>
      <c r="F17" s="30">
        <v>3046</v>
      </c>
      <c r="G17" s="70"/>
    </row>
    <row r="18" spans="1:8">
      <c r="B18" s="37" t="s">
        <v>36</v>
      </c>
      <c r="C18" s="30">
        <v>0</v>
      </c>
      <c r="D18" s="30"/>
      <c r="E18" s="30"/>
      <c r="F18" s="30">
        <v>0</v>
      </c>
      <c r="G18" s="31"/>
    </row>
    <row r="19" spans="1:8" ht="27.75" customHeight="1">
      <c r="B19" s="37" t="s">
        <v>38</v>
      </c>
      <c r="C19" s="30">
        <v>42500</v>
      </c>
      <c r="D19" s="30"/>
      <c r="E19" s="30"/>
      <c r="F19" s="30">
        <v>49700</v>
      </c>
      <c r="G19" s="32" t="s">
        <v>47</v>
      </c>
    </row>
    <row r="20" spans="1:8">
      <c r="B20" s="37" t="s">
        <v>32</v>
      </c>
      <c r="C20" s="30">
        <v>0</v>
      </c>
      <c r="D20" s="30"/>
      <c r="E20" s="30"/>
      <c r="F20" s="30">
        <v>0</v>
      </c>
      <c r="G20" s="33"/>
    </row>
    <row r="21" spans="1:8" ht="25.5">
      <c r="B21" s="37" t="s">
        <v>37</v>
      </c>
      <c r="C21" s="30">
        <v>0</v>
      </c>
      <c r="D21" s="30"/>
      <c r="E21" s="30"/>
      <c r="F21" s="30">
        <v>0</v>
      </c>
      <c r="G21" s="33"/>
    </row>
    <row r="22" spans="1:8" ht="54">
      <c r="B22" s="50" t="s">
        <v>45</v>
      </c>
      <c r="C22" s="28">
        <f>C25+C35</f>
        <v>25627.16</v>
      </c>
      <c r="D22" s="28">
        <f>D25+D35</f>
        <v>19805.379999999997</v>
      </c>
      <c r="E22" s="28">
        <f>E25+E35</f>
        <v>11112.176299999999</v>
      </c>
      <c r="F22" s="28">
        <f>F25+F35</f>
        <v>12430.884000000002</v>
      </c>
      <c r="G22" s="34"/>
    </row>
    <row r="23" spans="1:8">
      <c r="A23" s="42"/>
      <c r="B23" s="49" t="s">
        <v>24</v>
      </c>
      <c r="C23" s="35"/>
      <c r="D23" s="35"/>
      <c r="E23" s="35"/>
      <c r="F23" s="35"/>
      <c r="G23" s="36"/>
    </row>
    <row r="24" spans="1:8">
      <c r="A24" s="42"/>
      <c r="B24" s="49"/>
      <c r="C24" s="35"/>
      <c r="D24" s="35"/>
      <c r="E24" s="35"/>
      <c r="F24" s="35"/>
      <c r="G24" s="36"/>
    </row>
    <row r="25" spans="1:8" ht="28.5" customHeight="1">
      <c r="A25" s="42"/>
      <c r="B25" s="51" t="s">
        <v>34</v>
      </c>
      <c r="C25" s="45">
        <f>SUM(C26:C33)</f>
        <v>19227.16</v>
      </c>
      <c r="D25" s="45">
        <f>SUM(D26:D33)</f>
        <v>13405.38</v>
      </c>
      <c r="E25" s="45">
        <f>SUM(E26:E33)</f>
        <v>4712.1763000000001</v>
      </c>
      <c r="F25" s="45">
        <f>SUM(F26:F33)</f>
        <v>12430.884000000002</v>
      </c>
      <c r="G25" s="39"/>
      <c r="H25" s="46"/>
    </row>
    <row r="26" spans="1:8" ht="41.25" customHeight="1">
      <c r="A26" s="42"/>
      <c r="B26" s="52" t="s">
        <v>20</v>
      </c>
      <c r="C26" s="53">
        <v>9350.4</v>
      </c>
      <c r="D26" s="53">
        <v>9350.4</v>
      </c>
      <c r="E26" s="53"/>
      <c r="F26" s="53">
        <v>9111.1</v>
      </c>
      <c r="G26" s="39"/>
      <c r="H26" s="41"/>
    </row>
    <row r="27" spans="1:8" ht="69.75" customHeight="1">
      <c r="A27" s="42"/>
      <c r="B27" s="32" t="s">
        <v>9</v>
      </c>
      <c r="C27" s="53">
        <v>4931.67</v>
      </c>
      <c r="D27" s="53">
        <v>355.66</v>
      </c>
      <c r="E27" s="53">
        <f>160.1445+2481.0418</f>
        <v>2641.1862999999998</v>
      </c>
      <c r="F27" s="53">
        <v>355.66</v>
      </c>
      <c r="G27" s="32" t="s">
        <v>8</v>
      </c>
      <c r="H27" s="41"/>
    </row>
    <row r="28" spans="1:8" ht="275.25" customHeight="1">
      <c r="A28" s="42"/>
      <c r="B28" s="32" t="s">
        <v>10</v>
      </c>
      <c r="C28" s="53">
        <v>800</v>
      </c>
      <c r="D28" s="53">
        <f>276.951+51.5+30.05+385.273+49.996+10.5</f>
        <v>804.2700000000001</v>
      </c>
      <c r="E28" s="53">
        <f>13.63+62.1</f>
        <v>75.73</v>
      </c>
      <c r="F28" s="53">
        <f>235.86+50+30.05+385.273+49.996+10.5</f>
        <v>761.67899999999997</v>
      </c>
      <c r="G28" s="32" t="s">
        <v>11</v>
      </c>
      <c r="H28" s="41"/>
    </row>
    <row r="29" spans="1:8" ht="61.5" customHeight="1">
      <c r="A29" s="42"/>
      <c r="B29" s="32" t="s">
        <v>12</v>
      </c>
      <c r="C29" s="53">
        <v>90</v>
      </c>
      <c r="D29" s="53">
        <v>89.96</v>
      </c>
      <c r="E29" s="53">
        <v>0</v>
      </c>
      <c r="F29" s="53">
        <v>89.956999999999994</v>
      </c>
      <c r="G29" s="39"/>
      <c r="H29" s="41"/>
    </row>
    <row r="30" spans="1:8" ht="78" customHeight="1">
      <c r="A30" s="42"/>
      <c r="B30" s="32" t="s">
        <v>13</v>
      </c>
      <c r="C30" s="53">
        <v>100</v>
      </c>
      <c r="D30" s="53">
        <v>100</v>
      </c>
      <c r="E30" s="53">
        <v>54.6</v>
      </c>
      <c r="F30" s="53">
        <v>45.36</v>
      </c>
      <c r="G30" s="32" t="s">
        <v>14</v>
      </c>
      <c r="H30" s="41"/>
    </row>
    <row r="31" spans="1:8" ht="45" customHeight="1">
      <c r="A31" s="42"/>
      <c r="B31" s="32" t="s">
        <v>15</v>
      </c>
      <c r="C31" s="53">
        <v>3299.09</v>
      </c>
      <c r="D31" s="53">
        <v>1799.09</v>
      </c>
      <c r="E31" s="53">
        <v>1319.44</v>
      </c>
      <c r="F31" s="53">
        <v>1799.09</v>
      </c>
      <c r="G31" s="32" t="s">
        <v>17</v>
      </c>
      <c r="H31" s="41"/>
    </row>
    <row r="32" spans="1:8" ht="72" customHeight="1">
      <c r="A32" s="42"/>
      <c r="B32" s="32" t="s">
        <v>16</v>
      </c>
      <c r="C32" s="53">
        <v>456</v>
      </c>
      <c r="D32" s="53">
        <v>706</v>
      </c>
      <c r="E32" s="53">
        <f>142.22+279</f>
        <v>421.22</v>
      </c>
      <c r="F32" s="53">
        <v>268.03800000000001</v>
      </c>
      <c r="G32" s="32" t="s">
        <v>18</v>
      </c>
      <c r="H32" s="41"/>
    </row>
    <row r="33" spans="1:8" ht="39" customHeight="1">
      <c r="A33" s="42"/>
      <c r="B33" s="32" t="s">
        <v>19</v>
      </c>
      <c r="C33" s="56">
        <v>200</v>
      </c>
      <c r="D33" s="53">
        <v>200</v>
      </c>
      <c r="E33" s="56">
        <v>200</v>
      </c>
      <c r="F33" s="53">
        <v>0</v>
      </c>
      <c r="G33" s="32" t="s">
        <v>0</v>
      </c>
      <c r="H33" s="41"/>
    </row>
    <row r="34" spans="1:8">
      <c r="A34" s="42"/>
      <c r="B34" s="39"/>
      <c r="C34" s="40"/>
      <c r="D34" s="40"/>
      <c r="E34" s="40"/>
      <c r="F34" s="40"/>
      <c r="G34" s="39"/>
      <c r="H34" s="41"/>
    </row>
    <row r="35" spans="1:8" ht="32.25" customHeight="1">
      <c r="A35" s="42"/>
      <c r="B35" s="44" t="s">
        <v>35</v>
      </c>
      <c r="C35" s="45">
        <v>6400</v>
      </c>
      <c r="D35" s="45">
        <v>6400</v>
      </c>
      <c r="E35" s="45">
        <v>6400</v>
      </c>
      <c r="F35" s="45">
        <v>0</v>
      </c>
      <c r="G35" s="33" t="s">
        <v>0</v>
      </c>
    </row>
    <row r="36" spans="1:8">
      <c r="A36" s="42"/>
      <c r="B36" s="37" t="s">
        <v>36</v>
      </c>
      <c r="C36" s="29">
        <v>0</v>
      </c>
      <c r="D36" s="29"/>
      <c r="E36" s="29"/>
      <c r="F36" s="29">
        <v>0</v>
      </c>
      <c r="G36" s="33"/>
    </row>
    <row r="37" spans="1:8">
      <c r="A37" s="42"/>
      <c r="B37" s="37" t="s">
        <v>38</v>
      </c>
      <c r="C37" s="29">
        <v>0</v>
      </c>
      <c r="D37" s="29"/>
      <c r="E37" s="29"/>
      <c r="F37" s="29">
        <v>0</v>
      </c>
      <c r="G37" s="33"/>
    </row>
    <row r="38" spans="1:8">
      <c r="A38" s="42"/>
      <c r="B38" s="37" t="s">
        <v>32</v>
      </c>
      <c r="C38" s="29">
        <v>0</v>
      </c>
      <c r="D38" s="29"/>
      <c r="E38" s="29"/>
      <c r="F38" s="29">
        <v>0</v>
      </c>
      <c r="G38" s="33"/>
    </row>
    <row r="39" spans="1:8" ht="25.5">
      <c r="A39" s="42"/>
      <c r="B39" s="37" t="s">
        <v>37</v>
      </c>
      <c r="C39" s="29">
        <v>0</v>
      </c>
      <c r="D39" s="29"/>
      <c r="E39" s="29"/>
      <c r="F39" s="29">
        <v>0</v>
      </c>
      <c r="G39" s="33"/>
    </row>
    <row r="40" spans="1:8" ht="67.5">
      <c r="A40" s="42"/>
      <c r="B40" s="50" t="s">
        <v>46</v>
      </c>
      <c r="C40" s="28">
        <f>SUM(C42)</f>
        <v>14235</v>
      </c>
      <c r="D40" s="28">
        <f>SUM(D42)</f>
        <v>11004.720000000001</v>
      </c>
      <c r="E40" s="28">
        <f>SUM(E42)</f>
        <v>1650.5139999999999</v>
      </c>
      <c r="F40" s="28">
        <f>SUM(F42)</f>
        <v>10504.899000000001</v>
      </c>
      <c r="G40" s="34"/>
    </row>
    <row r="41" spans="1:8">
      <c r="A41" s="42"/>
      <c r="B41" s="49" t="s">
        <v>24</v>
      </c>
      <c r="C41" s="35"/>
      <c r="D41" s="35"/>
      <c r="E41" s="35"/>
      <c r="F41" s="35"/>
      <c r="G41" s="36"/>
    </row>
    <row r="42" spans="1:8" ht="39.75" customHeight="1">
      <c r="A42" s="42"/>
      <c r="B42" s="54" t="s">
        <v>7</v>
      </c>
      <c r="C42" s="55">
        <f>SUM(C43:C49)</f>
        <v>14235</v>
      </c>
      <c r="D42" s="55">
        <f>SUM(D43:D49)</f>
        <v>11004.720000000001</v>
      </c>
      <c r="E42" s="55">
        <f>SUM(E43:E49)</f>
        <v>1650.5139999999999</v>
      </c>
      <c r="F42" s="55">
        <f>SUM(F43:F49)</f>
        <v>10504.899000000001</v>
      </c>
      <c r="G42" s="33"/>
    </row>
    <row r="43" spans="1:8" ht="51">
      <c r="A43" s="42"/>
      <c r="B43" s="37" t="s">
        <v>48</v>
      </c>
      <c r="C43" s="53">
        <v>2800</v>
      </c>
      <c r="D43" s="53">
        <v>0</v>
      </c>
      <c r="E43" s="53">
        <f>33+1198.851+273.8</f>
        <v>1505.6510000000001</v>
      </c>
      <c r="F43" s="53" t="s">
        <v>22</v>
      </c>
      <c r="G43" s="33" t="s">
        <v>49</v>
      </c>
    </row>
    <row r="44" spans="1:8" ht="63.75" customHeight="1">
      <c r="A44" s="42"/>
      <c r="B44" s="52" t="s">
        <v>21</v>
      </c>
      <c r="C44" s="53">
        <v>9060</v>
      </c>
      <c r="D44" s="53">
        <v>9060</v>
      </c>
      <c r="E44" s="53"/>
      <c r="F44" s="53">
        <v>8606.5</v>
      </c>
      <c r="G44" s="33"/>
    </row>
    <row r="45" spans="1:8" ht="140.25">
      <c r="A45" s="42"/>
      <c r="B45" s="37" t="s">
        <v>50</v>
      </c>
      <c r="C45" s="53">
        <v>600</v>
      </c>
      <c r="D45" s="53">
        <f>50+37+300+125+9.32</f>
        <v>521.32000000000005</v>
      </c>
      <c r="E45" s="53">
        <f>47.078+3.8</f>
        <v>50.878</v>
      </c>
      <c r="F45" s="53">
        <f>37+300+125+50+9.322</f>
        <v>521.322</v>
      </c>
      <c r="G45" s="43" t="s">
        <v>51</v>
      </c>
    </row>
    <row r="46" spans="1:8" ht="159.75" customHeight="1">
      <c r="A46" s="42"/>
      <c r="B46" s="37" t="s">
        <v>52</v>
      </c>
      <c r="C46" s="53">
        <v>1150</v>
      </c>
      <c r="D46" s="53">
        <f>99+90+399+60+12.2+80+160+113</f>
        <v>1013.2</v>
      </c>
      <c r="E46" s="53">
        <v>60</v>
      </c>
      <c r="F46" s="53">
        <f>99+90+399+60+12.2+80+160+113</f>
        <v>1013.2</v>
      </c>
      <c r="G46" s="43" t="s">
        <v>53</v>
      </c>
    </row>
    <row r="47" spans="1:8" ht="51">
      <c r="A47" s="42"/>
      <c r="B47" s="37" t="s">
        <v>54</v>
      </c>
      <c r="C47" s="53">
        <v>75</v>
      </c>
      <c r="D47" s="53">
        <v>75</v>
      </c>
      <c r="E47" s="53">
        <v>33.984999999999999</v>
      </c>
      <c r="F47" s="53">
        <v>40.588000000000001</v>
      </c>
      <c r="G47" s="33" t="s">
        <v>55</v>
      </c>
    </row>
    <row r="48" spans="1:8" ht="53.25" customHeight="1">
      <c r="A48" s="42"/>
      <c r="B48" s="37" t="s">
        <v>56</v>
      </c>
      <c r="C48" s="53">
        <v>100</v>
      </c>
      <c r="D48" s="53">
        <v>100</v>
      </c>
      <c r="E48" s="53"/>
      <c r="F48" s="53">
        <v>88.088999999999999</v>
      </c>
      <c r="G48" s="33" t="s">
        <v>57</v>
      </c>
    </row>
    <row r="49" spans="1:7" ht="38.25">
      <c r="A49" s="42"/>
      <c r="B49" s="37" t="s">
        <v>58</v>
      </c>
      <c r="C49" s="53">
        <v>450</v>
      </c>
      <c r="D49" s="53">
        <v>235.2</v>
      </c>
      <c r="E49" s="53"/>
      <c r="F49" s="53">
        <v>235.2</v>
      </c>
      <c r="G49" s="33" t="s">
        <v>59</v>
      </c>
    </row>
    <row r="50" spans="1:7">
      <c r="A50" s="42"/>
      <c r="B50" s="37" t="s">
        <v>35</v>
      </c>
      <c r="C50" s="29">
        <v>0</v>
      </c>
      <c r="D50" s="29"/>
      <c r="E50" s="29"/>
      <c r="F50" s="29">
        <v>0</v>
      </c>
      <c r="G50" s="33"/>
    </row>
    <row r="51" spans="1:7">
      <c r="A51" s="42"/>
      <c r="B51" s="37" t="s">
        <v>36</v>
      </c>
      <c r="C51" s="29">
        <v>0</v>
      </c>
      <c r="D51" s="29"/>
      <c r="E51" s="29"/>
      <c r="F51" s="29">
        <v>0</v>
      </c>
      <c r="G51" s="33"/>
    </row>
    <row r="52" spans="1:7">
      <c r="A52" s="42"/>
      <c r="B52" s="37" t="s">
        <v>38</v>
      </c>
      <c r="C52" s="29">
        <v>0</v>
      </c>
      <c r="D52" s="29"/>
      <c r="E52" s="29"/>
      <c r="F52" s="29">
        <v>0</v>
      </c>
      <c r="G52" s="33"/>
    </row>
    <row r="53" spans="1:7">
      <c r="A53" s="42"/>
      <c r="B53" s="37" t="s">
        <v>32</v>
      </c>
      <c r="C53" s="29">
        <v>0</v>
      </c>
      <c r="D53" s="29"/>
      <c r="E53" s="29"/>
      <c r="F53" s="29">
        <v>0</v>
      </c>
      <c r="G53" s="33"/>
    </row>
    <row r="54" spans="1:7" ht="25.5">
      <c r="A54" s="42"/>
      <c r="B54" s="37" t="s">
        <v>37</v>
      </c>
      <c r="C54" s="29">
        <v>0</v>
      </c>
      <c r="D54" s="29"/>
      <c r="E54" s="29"/>
      <c r="F54" s="29">
        <v>0</v>
      </c>
      <c r="G54" s="33"/>
    </row>
    <row r="55" spans="1:7">
      <c r="A55" s="42"/>
      <c r="B55" s="3" t="s">
        <v>26</v>
      </c>
      <c r="C55" s="38"/>
      <c r="D55" s="38"/>
      <c r="E55" s="38"/>
      <c r="F55" s="38"/>
      <c r="G55" s="38"/>
    </row>
    <row r="56" spans="1:7" ht="34.5" customHeight="1">
      <c r="A56" s="42"/>
      <c r="B56" s="67" t="s">
        <v>40</v>
      </c>
      <c r="C56" s="67"/>
      <c r="D56" s="67"/>
      <c r="E56" s="67"/>
      <c r="F56" s="67"/>
      <c r="G56" s="67"/>
    </row>
    <row r="57" spans="1:7">
      <c r="A57" s="42"/>
      <c r="B57" s="67" t="s">
        <v>41</v>
      </c>
      <c r="C57" s="67"/>
      <c r="D57" s="67"/>
      <c r="E57" s="67"/>
      <c r="F57" s="67"/>
      <c r="G57" s="67"/>
    </row>
    <row r="58" spans="1:7">
      <c r="A58" s="42"/>
      <c r="B58" s="67" t="s">
        <v>42</v>
      </c>
      <c r="C58" s="67"/>
      <c r="D58" s="67"/>
      <c r="E58" s="67"/>
      <c r="F58" s="67"/>
      <c r="G58" s="67"/>
    </row>
    <row r="59" spans="1:7">
      <c r="A59" s="42"/>
      <c r="B59" s="1" t="s">
        <v>27</v>
      </c>
      <c r="C59" s="38"/>
      <c r="D59" s="38"/>
      <c r="E59" s="38"/>
      <c r="F59" s="38"/>
      <c r="G59" s="38"/>
    </row>
    <row r="60" spans="1:7">
      <c r="A60" s="42"/>
      <c r="B60" s="3" t="s">
        <v>28</v>
      </c>
      <c r="C60" s="38"/>
      <c r="D60" s="38"/>
      <c r="E60" s="38"/>
      <c r="F60" s="38"/>
      <c r="G60" s="38"/>
    </row>
  </sheetData>
  <mergeCells count="8">
    <mergeCell ref="B57:G57"/>
    <mergeCell ref="B58:G58"/>
    <mergeCell ref="B1:G1"/>
    <mergeCell ref="B2:B3"/>
    <mergeCell ref="C2:F2"/>
    <mergeCell ref="G2:G3"/>
    <mergeCell ref="G16:G17"/>
    <mergeCell ref="B56:G56"/>
  </mergeCells>
  <phoneticPr fontId="20" type="noConversion"/>
  <pageMargins left="0.75" right="0.75" top="1" bottom="1" header="0.5" footer="0.5"/>
  <pageSetup paperSize="9" scale="51" orientation="portrait" r:id="rId1"/>
  <headerFooter alignWithMargins="0"/>
  <colBreaks count="1" manualBreakCount="1">
    <brk id="7" max="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="70" zoomScaleNormal="60" zoomScaleSheetLayoutView="70" workbookViewId="0">
      <selection activeCell="F21" sqref="F21"/>
    </sheetView>
  </sheetViews>
  <sheetFormatPr defaultRowHeight="15"/>
  <cols>
    <col min="1" max="1" width="44.85546875" customWidth="1"/>
    <col min="2" max="4" width="17.140625" customWidth="1"/>
    <col min="5" max="5" width="18.140625" customWidth="1"/>
    <col min="6" max="6" width="133.85546875" customWidth="1"/>
    <col min="8" max="8" width="26.28515625" customWidth="1"/>
  </cols>
  <sheetData>
    <row r="1" spans="1:6">
      <c r="A1" s="59" t="s">
        <v>29</v>
      </c>
      <c r="B1" s="59"/>
      <c r="C1" s="59"/>
      <c r="D1" s="59"/>
      <c r="E1" s="59"/>
      <c r="F1" s="59"/>
    </row>
    <row r="2" spans="1:6" ht="49.5" customHeight="1" thickBot="1">
      <c r="A2" s="58" t="s">
        <v>43</v>
      </c>
      <c r="B2" s="58"/>
      <c r="C2" s="58"/>
      <c r="D2" s="58"/>
      <c r="E2" s="58"/>
      <c r="F2" s="58"/>
    </row>
    <row r="3" spans="1:6" ht="17.25" customHeight="1">
      <c r="A3" s="60" t="s">
        <v>30</v>
      </c>
      <c r="B3" s="64" t="s">
        <v>39</v>
      </c>
      <c r="C3" s="64"/>
      <c r="D3" s="64"/>
      <c r="E3" s="64"/>
      <c r="F3" s="62" t="s">
        <v>31</v>
      </c>
    </row>
    <row r="4" spans="1:6" ht="56.25">
      <c r="A4" s="61"/>
      <c r="B4" s="4" t="s">
        <v>2</v>
      </c>
      <c r="C4" s="25" t="s">
        <v>5</v>
      </c>
      <c r="D4" s="25" t="s">
        <v>6</v>
      </c>
      <c r="E4" s="4" t="s">
        <v>3</v>
      </c>
      <c r="F4" s="63"/>
    </row>
    <row r="5" spans="1:6" ht="12" customHeight="1">
      <c r="A5" s="5">
        <v>1</v>
      </c>
      <c r="B5" s="24">
        <v>2</v>
      </c>
      <c r="C5" s="24"/>
      <c r="D5" s="24"/>
      <c r="E5" s="24">
        <v>3</v>
      </c>
      <c r="F5" s="7">
        <v>4</v>
      </c>
    </row>
    <row r="6" spans="1:6" ht="37.5" customHeight="1">
      <c r="A6" s="8" t="s">
        <v>33</v>
      </c>
      <c r="B6" s="9">
        <f>SUM(B8:B13)</f>
        <v>137283.43</v>
      </c>
      <c r="C6" s="9">
        <f>SUM(C8:C13)</f>
        <v>30810.104909999995</v>
      </c>
      <c r="D6" s="9">
        <f>SUM(D8:D13)</f>
        <v>12762.692299999999</v>
      </c>
      <c r="E6" s="9">
        <f>SUM(E8:E13)</f>
        <v>75675.978999999992</v>
      </c>
      <c r="F6" s="10"/>
    </row>
    <row r="7" spans="1:6" ht="17.25" customHeight="1">
      <c r="A7" s="11" t="s">
        <v>24</v>
      </c>
      <c r="B7" s="12"/>
      <c r="C7" s="12"/>
      <c r="D7" s="12"/>
      <c r="E7" s="12"/>
      <c r="F7" s="7"/>
    </row>
    <row r="8" spans="1:6" ht="27" customHeight="1">
      <c r="A8" s="13" t="s">
        <v>34</v>
      </c>
      <c r="B8" s="12">
        <f t="shared" ref="B8:E12" si="0">B17+B25+B33</f>
        <v>73250.210000000006</v>
      </c>
      <c r="C8" s="12">
        <f t="shared" si="0"/>
        <v>24410.104909999995</v>
      </c>
      <c r="D8" s="12">
        <f t="shared" si="0"/>
        <v>6362.6922999999997</v>
      </c>
      <c r="E8" s="12">
        <f t="shared" si="0"/>
        <v>22929.978999999999</v>
      </c>
      <c r="F8" s="7"/>
    </row>
    <row r="9" spans="1:6" ht="27" customHeight="1">
      <c r="A9" s="13" t="s">
        <v>35</v>
      </c>
      <c r="B9" s="12">
        <f t="shared" si="0"/>
        <v>21533.22</v>
      </c>
      <c r="C9" s="12">
        <f t="shared" si="0"/>
        <v>6400</v>
      </c>
      <c r="D9" s="12">
        <f t="shared" si="0"/>
        <v>6400</v>
      </c>
      <c r="E9" s="12">
        <f t="shared" si="0"/>
        <v>3046</v>
      </c>
      <c r="F9" s="7"/>
    </row>
    <row r="10" spans="1:6" ht="16.5" customHeight="1">
      <c r="A10" s="13" t="s">
        <v>36</v>
      </c>
      <c r="B10" s="12">
        <f t="shared" si="0"/>
        <v>0</v>
      </c>
      <c r="C10" s="12">
        <f t="shared" si="0"/>
        <v>0</v>
      </c>
      <c r="D10" s="12">
        <f t="shared" si="0"/>
        <v>0</v>
      </c>
      <c r="E10" s="12">
        <f t="shared" si="0"/>
        <v>0</v>
      </c>
      <c r="F10" s="7"/>
    </row>
    <row r="11" spans="1:6" ht="27" customHeight="1">
      <c r="A11" s="13" t="s">
        <v>38</v>
      </c>
      <c r="B11" s="12">
        <f t="shared" si="0"/>
        <v>42500</v>
      </c>
      <c r="C11" s="12">
        <f t="shared" si="0"/>
        <v>0</v>
      </c>
      <c r="D11" s="12">
        <f t="shared" si="0"/>
        <v>0</v>
      </c>
      <c r="E11" s="12">
        <f t="shared" si="0"/>
        <v>49700</v>
      </c>
      <c r="F11" s="7"/>
    </row>
    <row r="12" spans="1:6" ht="18.75" customHeight="1">
      <c r="A12" s="13" t="s">
        <v>32</v>
      </c>
      <c r="B12" s="12">
        <f t="shared" si="0"/>
        <v>0</v>
      </c>
      <c r="C12" s="12">
        <f t="shared" si="0"/>
        <v>0</v>
      </c>
      <c r="D12" s="12">
        <f t="shared" si="0"/>
        <v>0</v>
      </c>
      <c r="E12" s="12">
        <f t="shared" si="0"/>
        <v>0</v>
      </c>
      <c r="F12" s="7"/>
    </row>
    <row r="13" spans="1:6" ht="37.5" customHeight="1">
      <c r="A13" s="13" t="s">
        <v>37</v>
      </c>
      <c r="B13" s="12">
        <f>B22+B30+B38</f>
        <v>0</v>
      </c>
      <c r="C13" s="12">
        <f>C22+C30+C38</f>
        <v>0</v>
      </c>
      <c r="D13" s="12">
        <f>D22+D30+D38</f>
        <v>0</v>
      </c>
      <c r="E13" s="12">
        <f>E22+E30+E38</f>
        <v>0</v>
      </c>
      <c r="F13" s="7"/>
    </row>
    <row r="14" spans="1:6" ht="27" customHeight="1">
      <c r="A14" s="11" t="s">
        <v>25</v>
      </c>
      <c r="B14" s="12"/>
      <c r="C14" s="12"/>
      <c r="D14" s="12"/>
      <c r="E14" s="12"/>
      <c r="F14" s="7"/>
    </row>
    <row r="15" spans="1:6" ht="69">
      <c r="A15" s="14" t="s">
        <v>44</v>
      </c>
      <c r="B15" s="9">
        <f>SUM(B17:B22)</f>
        <v>97480.27</v>
      </c>
      <c r="C15" s="9">
        <f>SUM(C17:C22)</f>
        <v>0</v>
      </c>
      <c r="D15" s="9">
        <f>SUM(D17:D22)</f>
        <v>0</v>
      </c>
      <c r="E15" s="9">
        <f>SUM(E17:E22)</f>
        <v>52746</v>
      </c>
      <c r="F15" s="10"/>
    </row>
    <row r="16" spans="1:6" ht="27" customHeight="1">
      <c r="A16" s="11" t="s">
        <v>24</v>
      </c>
      <c r="B16" s="18"/>
      <c r="C16" s="18"/>
      <c r="D16" s="18"/>
      <c r="E16" s="18"/>
      <c r="F16" s="7"/>
    </row>
    <row r="17" spans="1:8" ht="96" customHeight="1">
      <c r="A17" s="13" t="s">
        <v>34</v>
      </c>
      <c r="B17" s="18">
        <v>39847.050000000003</v>
      </c>
      <c r="C17" s="18"/>
      <c r="D17" s="18"/>
      <c r="E17" s="18">
        <v>0</v>
      </c>
      <c r="F17" s="65" t="s">
        <v>4</v>
      </c>
    </row>
    <row r="18" spans="1:8" ht="96" customHeight="1">
      <c r="A18" s="13" t="s">
        <v>35</v>
      </c>
      <c r="B18" s="18">
        <v>15133.22</v>
      </c>
      <c r="C18" s="18"/>
      <c r="D18" s="18"/>
      <c r="E18" s="18">
        <v>3046</v>
      </c>
      <c r="F18" s="66"/>
    </row>
    <row r="19" spans="1:8" ht="27" customHeight="1">
      <c r="A19" s="13" t="s">
        <v>36</v>
      </c>
      <c r="B19" s="18">
        <v>0</v>
      </c>
      <c r="C19" s="18"/>
      <c r="D19" s="18"/>
      <c r="E19" s="18">
        <v>0</v>
      </c>
      <c r="F19" s="22"/>
    </row>
    <row r="20" spans="1:8" ht="27" customHeight="1">
      <c r="A20" s="13" t="s">
        <v>38</v>
      </c>
      <c r="B20" s="18">
        <v>42500</v>
      </c>
      <c r="C20" s="18"/>
      <c r="D20" s="18"/>
      <c r="E20" s="18">
        <v>49700</v>
      </c>
      <c r="F20" s="23" t="s">
        <v>47</v>
      </c>
    </row>
    <row r="21" spans="1:8" ht="20.25" customHeight="1">
      <c r="A21" s="13" t="s">
        <v>32</v>
      </c>
      <c r="B21" s="18">
        <v>0</v>
      </c>
      <c r="C21" s="18"/>
      <c r="D21" s="18"/>
      <c r="E21" s="18">
        <v>0</v>
      </c>
      <c r="F21" s="6"/>
    </row>
    <row r="22" spans="1:8" ht="37.5" customHeight="1">
      <c r="A22" s="13" t="s">
        <v>37</v>
      </c>
      <c r="B22" s="18">
        <v>0</v>
      </c>
      <c r="C22" s="18"/>
      <c r="D22" s="18"/>
      <c r="E22" s="18">
        <v>0</v>
      </c>
      <c r="F22" s="6"/>
    </row>
    <row r="23" spans="1:8" ht="69">
      <c r="A23" s="14" t="s">
        <v>45</v>
      </c>
      <c r="B23" s="9">
        <f>SUM(B25:B30)</f>
        <v>25627.16</v>
      </c>
      <c r="C23" s="9">
        <f>SUM(C25:C30)</f>
        <v>19805.384909999997</v>
      </c>
      <c r="D23" s="9">
        <f>SUM(D25:D30)</f>
        <v>11112.1783</v>
      </c>
      <c r="E23" s="9">
        <f>SUM(E25:E30)</f>
        <v>12425.08</v>
      </c>
      <c r="F23" s="19"/>
      <c r="H23" s="21"/>
    </row>
    <row r="24" spans="1:8" ht="27" customHeight="1">
      <c r="A24" s="11" t="s">
        <v>24</v>
      </c>
      <c r="B24" s="15"/>
      <c r="C24" s="15"/>
      <c r="D24" s="15"/>
      <c r="E24" s="15"/>
      <c r="F24" s="20"/>
    </row>
    <row r="25" spans="1:8" ht="181.5">
      <c r="A25" s="16" t="s">
        <v>7</v>
      </c>
      <c r="B25" s="12">
        <v>19227.16</v>
      </c>
      <c r="C25" s="12">
        <f>9350.4+355.66391+51.5+100+706+200+276.951+2364.87</f>
        <v>13405.384909999997</v>
      </c>
      <c r="D25" s="12">
        <f>200+160.1445+2481.0418+1870.992</f>
        <v>4712.1782999999996</v>
      </c>
      <c r="E25" s="12">
        <v>12425.08</v>
      </c>
      <c r="F25" s="17" t="s">
        <v>23</v>
      </c>
    </row>
    <row r="26" spans="1:8" ht="27" customHeight="1">
      <c r="A26" s="16" t="s">
        <v>35</v>
      </c>
      <c r="B26" s="12">
        <v>6400</v>
      </c>
      <c r="C26" s="12">
        <v>6400</v>
      </c>
      <c r="D26" s="12">
        <v>6400</v>
      </c>
      <c r="E26" s="12">
        <v>0</v>
      </c>
      <c r="F26" s="17" t="s">
        <v>0</v>
      </c>
    </row>
    <row r="27" spans="1:8" ht="27" customHeight="1">
      <c r="A27" s="16" t="s">
        <v>36</v>
      </c>
      <c r="B27" s="12">
        <v>0</v>
      </c>
      <c r="C27" s="12"/>
      <c r="D27" s="12"/>
      <c r="E27" s="12">
        <v>0</v>
      </c>
      <c r="F27" s="6"/>
    </row>
    <row r="28" spans="1:8" ht="27" customHeight="1">
      <c r="A28" s="16" t="s">
        <v>38</v>
      </c>
      <c r="B28" s="12">
        <v>0</v>
      </c>
      <c r="C28" s="12"/>
      <c r="D28" s="12"/>
      <c r="E28" s="12">
        <v>0</v>
      </c>
      <c r="F28" s="6"/>
    </row>
    <row r="29" spans="1:8" ht="27" customHeight="1">
      <c r="A29" s="16" t="s">
        <v>32</v>
      </c>
      <c r="B29" s="12">
        <v>0</v>
      </c>
      <c r="C29" s="12"/>
      <c r="D29" s="12"/>
      <c r="E29" s="12">
        <v>0</v>
      </c>
      <c r="F29" s="6"/>
    </row>
    <row r="30" spans="1:8" ht="33" customHeight="1">
      <c r="A30" s="16" t="s">
        <v>37</v>
      </c>
      <c r="B30" s="12">
        <v>0</v>
      </c>
      <c r="C30" s="12"/>
      <c r="D30" s="12"/>
      <c r="E30" s="12">
        <v>0</v>
      </c>
      <c r="F30" s="6"/>
    </row>
    <row r="31" spans="1:8" ht="86.25">
      <c r="A31" s="14" t="s">
        <v>46</v>
      </c>
      <c r="B31" s="9">
        <f>SUM(B33:B38)</f>
        <v>14176</v>
      </c>
      <c r="C31" s="9">
        <f>SUM(C33:C38)</f>
        <v>11004.72</v>
      </c>
      <c r="D31" s="9">
        <f>SUM(D33:D38)</f>
        <v>1650.5139999999999</v>
      </c>
      <c r="E31" s="9">
        <f>SUM(E33:E38)</f>
        <v>10504.898999999999</v>
      </c>
      <c r="F31" s="19"/>
    </row>
    <row r="32" spans="1:8" ht="16.5">
      <c r="A32" s="11" t="s">
        <v>24</v>
      </c>
      <c r="B32" s="15"/>
      <c r="C32" s="15"/>
      <c r="D32" s="15"/>
      <c r="E32" s="15"/>
      <c r="F32" s="20"/>
    </row>
    <row r="33" spans="1:6" ht="295.5" customHeight="1">
      <c r="A33" s="13" t="s">
        <v>34</v>
      </c>
      <c r="B33" s="15">
        <v>14176</v>
      </c>
      <c r="C33" s="15">
        <f>9060+50+100+1719.72+75</f>
        <v>11004.72</v>
      </c>
      <c r="D33" s="15">
        <v>1650.5139999999999</v>
      </c>
      <c r="E33" s="12">
        <v>10504.898999999999</v>
      </c>
      <c r="F33" s="17" t="s">
        <v>1</v>
      </c>
    </row>
    <row r="34" spans="1:6" ht="20.25" customHeight="1">
      <c r="A34" s="13" t="s">
        <v>35</v>
      </c>
      <c r="B34" s="12">
        <v>0</v>
      </c>
      <c r="C34" s="12"/>
      <c r="D34" s="12"/>
      <c r="E34" s="12">
        <v>0</v>
      </c>
      <c r="F34" s="6"/>
    </row>
    <row r="35" spans="1:6" ht="20.25" customHeight="1">
      <c r="A35" s="13" t="s">
        <v>36</v>
      </c>
      <c r="B35" s="12">
        <v>0</v>
      </c>
      <c r="C35" s="12"/>
      <c r="D35" s="12"/>
      <c r="E35" s="12">
        <v>0</v>
      </c>
      <c r="F35" s="6"/>
    </row>
    <row r="36" spans="1:6" ht="20.25" customHeight="1">
      <c r="A36" s="13" t="s">
        <v>38</v>
      </c>
      <c r="B36" s="12">
        <v>0</v>
      </c>
      <c r="C36" s="12"/>
      <c r="D36" s="12"/>
      <c r="E36" s="12">
        <v>0</v>
      </c>
      <c r="F36" s="6"/>
    </row>
    <row r="37" spans="1:6" ht="20.25" customHeight="1">
      <c r="A37" s="13" t="s">
        <v>32</v>
      </c>
      <c r="B37" s="12">
        <v>0</v>
      </c>
      <c r="C37" s="12"/>
      <c r="D37" s="12"/>
      <c r="E37" s="12">
        <v>0</v>
      </c>
      <c r="F37" s="6"/>
    </row>
    <row r="38" spans="1:6" ht="42" customHeight="1">
      <c r="A38" s="13" t="s">
        <v>37</v>
      </c>
      <c r="B38" s="12">
        <v>0</v>
      </c>
      <c r="C38" s="12"/>
      <c r="D38" s="12"/>
      <c r="E38" s="12">
        <v>0</v>
      </c>
      <c r="F38" s="6"/>
    </row>
    <row r="39" spans="1:6" ht="15.75">
      <c r="A39" s="2" t="s">
        <v>26</v>
      </c>
    </row>
    <row r="40" spans="1:6" ht="35.25" customHeight="1">
      <c r="A40" s="57" t="s">
        <v>40</v>
      </c>
      <c r="B40" s="57"/>
      <c r="C40" s="57"/>
      <c r="D40" s="57"/>
      <c r="E40" s="57"/>
      <c r="F40" s="57"/>
    </row>
    <row r="41" spans="1:6" ht="33.75" customHeight="1">
      <c r="A41" s="57" t="s">
        <v>41</v>
      </c>
      <c r="B41" s="57"/>
      <c r="C41" s="57"/>
      <c r="D41" s="57"/>
      <c r="E41" s="57"/>
      <c r="F41" s="57"/>
    </row>
    <row r="42" spans="1:6" ht="21" customHeight="1">
      <c r="A42" s="57" t="s">
        <v>42</v>
      </c>
      <c r="B42" s="57"/>
      <c r="C42" s="57"/>
      <c r="D42" s="57"/>
      <c r="E42" s="57"/>
      <c r="F42" s="57"/>
    </row>
    <row r="43" spans="1:6">
      <c r="A43" s="1" t="s">
        <v>27</v>
      </c>
    </row>
    <row r="44" spans="1:6">
      <c r="A44" s="3" t="s">
        <v>28</v>
      </c>
    </row>
    <row r="45" spans="1:6">
      <c r="A45" s="3"/>
    </row>
    <row r="46" spans="1:6">
      <c r="A46" s="3"/>
    </row>
    <row r="47" spans="1:6">
      <c r="A47" s="1"/>
    </row>
    <row r="48" spans="1:6">
      <c r="A48" s="1"/>
    </row>
    <row r="49" spans="1:1">
      <c r="A49" s="1"/>
    </row>
    <row r="50" spans="1:1">
      <c r="A50" s="1"/>
    </row>
  </sheetData>
  <mergeCells count="9">
    <mergeCell ref="A40:F40"/>
    <mergeCell ref="A41:F41"/>
    <mergeCell ref="A42:F42"/>
    <mergeCell ref="A1:F1"/>
    <mergeCell ref="A2:F2"/>
    <mergeCell ref="A3:A4"/>
    <mergeCell ref="B3:E3"/>
    <mergeCell ref="F3:F4"/>
    <mergeCell ref="F17:F18"/>
  </mergeCells>
  <phoneticPr fontId="20" type="noConversion"/>
  <pageMargins left="0.15748031496062992" right="0.11811023622047245" top="0.15748031496062992" bottom="0.27" header="0.31496062992125984" footer="0.31496062992125984"/>
  <pageSetup paperSize="9" scale="3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Лист2</vt:lpstr>
      <vt:lpstr>пояснения</vt:lpstr>
      <vt:lpstr>Лист1!Область_печати</vt:lpstr>
      <vt:lpstr>Лист2!Область_печати</vt:lpstr>
      <vt:lpstr>пояснения!Область_печати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Пешкова В.А.</dc:creator>
  <cp:lastModifiedBy>derevjanko</cp:lastModifiedBy>
  <cp:lastPrinted>2015-03-12T05:56:08Z</cp:lastPrinted>
  <dcterms:created xsi:type="dcterms:W3CDTF">2015-01-29T11:19:28Z</dcterms:created>
  <dcterms:modified xsi:type="dcterms:W3CDTF">2015-03-13T12:56:39Z</dcterms:modified>
</cp:coreProperties>
</file>