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90" windowWidth="27795" windowHeight="10815"/>
  </bookViews>
  <sheets>
    <sheet name="2021" sheetId="1" r:id="rId1"/>
  </sheets>
  <definedNames>
    <definedName name="_xlnm._FilterDatabase" localSheetId="0" hidden="1">'2021'!$A$5:$C$125</definedName>
    <definedName name="_xlnm.Print_Titles" localSheetId="0">'2021'!$5:$5</definedName>
    <definedName name="_xlnm.Print_Area" localSheetId="0">'2021'!$A$1:$C$125</definedName>
  </definedNames>
  <calcPr calcId="145621"/>
</workbook>
</file>

<file path=xl/calcChain.xml><?xml version="1.0" encoding="utf-8"?>
<calcChain xmlns="http://schemas.openxmlformats.org/spreadsheetml/2006/main">
  <c r="C124" i="1" l="1"/>
  <c r="C114" i="1"/>
  <c r="C101" i="1" s="1"/>
  <c r="C97" i="1"/>
  <c r="C96" i="1"/>
  <c r="C93" i="1"/>
  <c r="C92" i="1"/>
  <c r="C84" i="1"/>
  <c r="C82" i="1"/>
  <c r="C76" i="1"/>
  <c r="C74" i="1"/>
  <c r="C73" i="1"/>
  <c r="C68" i="1"/>
  <c r="C61" i="1"/>
  <c r="C60" i="1"/>
  <c r="C55" i="1"/>
  <c r="C42" i="1"/>
  <c r="C34" i="1"/>
  <c r="C33" i="1"/>
  <c r="C31" i="1"/>
  <c r="C21" i="1"/>
  <c r="C18" i="1"/>
  <c r="C16" i="1"/>
  <c r="C8" i="1"/>
  <c r="C12" i="1" l="1"/>
  <c r="C7" i="1"/>
  <c r="C6" i="1" s="1"/>
</calcChain>
</file>

<file path=xl/sharedStrings.xml><?xml version="1.0" encoding="utf-8"?>
<sst xmlns="http://schemas.openxmlformats.org/spreadsheetml/2006/main" count="240" uniqueCount="190">
  <si>
    <t>(рублей)</t>
  </si>
  <si>
    <t>№ п/п</t>
  </si>
  <si>
    <t>Наименование вида межбюджетных трансфертов</t>
  </si>
  <si>
    <t>2021 год</t>
  </si>
  <si>
    <t>МЕЖБЮДЖЕТНЫЕ ТРАНСФЕРТЫ - ВСЕГО</t>
  </si>
  <si>
    <t>I.</t>
  </si>
  <si>
    <t>Межбюджетные трансферты из федерального бюджета - всего</t>
  </si>
  <si>
    <t>I.I.</t>
  </si>
  <si>
    <t>Дотации бюджетам субъектов Российской Федерации и муниципальных образований</t>
  </si>
  <si>
    <t>в том числе:</t>
  </si>
  <si>
    <t>1.</t>
  </si>
  <si>
    <t>Дотации бюджетам субъектов Российской Федерации на премирование победителей Всероссийского конкурса "Лучшая муниципальная практика"</t>
  </si>
  <si>
    <t>2.</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</si>
  <si>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</si>
  <si>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I.II.</t>
  </si>
  <si>
    <t>Субсидии бюджетам бюджетной системы Российской Федерации (межбюджетные субсидии)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</si>
  <si>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</si>
  <si>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</si>
  <si>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3.</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</si>
  <si>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</si>
  <si>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</si>
  <si>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</si>
  <si>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5.</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</si>
  <si>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</si>
  <si>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6.</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</si>
  <si>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</si>
  <si>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7.</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</si>
  <si>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</si>
  <si>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</si>
  <si>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</si>
  <si>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9.</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</si>
  <si>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</si>
  <si>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</si>
  <si>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</si>
  <si>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</si>
  <si>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</si>
  <si>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12.</t>
  </si>
  <si>
    <t>Субсидии бюджетам субъектов Российской Федерации на создание детских технопарков "Кванториум"</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</si>
  <si>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</si>
  <si>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</si>
  <si>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</si>
  <si>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Субсидии бюджетам субъектов Российской Федерации на создание центров выявления и поддержки одаренных детей</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</si>
  <si>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</si>
  <si>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</si>
  <si>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</si>
  <si>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</si>
  <si>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</si>
  <si>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</si>
  <si>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18.</t>
  </si>
  <si>
    <t>Субсидии бюджетам субъектов Российской Федерации на оснащение объектов спортивной инфраструктуры спортивно-технологическим оборудованием</t>
  </si>
  <si>
    <t>19.</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</si>
  <si>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</si>
  <si>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</si>
  <si>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</si>
  <si>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</si>
  <si>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</si>
  <si>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</si>
  <si>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</si>
  <si>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</si>
  <si>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</si>
  <si>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24.</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</si>
  <si>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</si>
  <si>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25.</t>
  </si>
  <si>
    <t>Субсидии бюджетам субъектов Российской Федерации на государственную поддержку стимулирования увеличения производства масличных культур</t>
  </si>
  <si>
    <t>26.</t>
  </si>
  <si>
    <t>Субсидии бюджетам субъектов Российской Федерации на закупку контейнеров для раздельного накопления твердых коммунальных отходов</t>
  </si>
  <si>
    <t>27.</t>
  </si>
  <si>
    <t>Субсидии бюджетам субъектов Российской Федерации на повышение эффективности службы занятости</t>
  </si>
  <si>
    <t>28.</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</si>
  <si>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</si>
  <si>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29.</t>
  </si>
  <si>
    <t>Субсидии бюджетам субъектов Российской Федерации на осуществление ежемесячных выплат на детей в возрасте от трех до семи лет включительно</t>
  </si>
  <si>
    <t>30.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</si>
  <si>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</si>
  <si>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31.</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</si>
  <si>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</si>
  <si>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32.</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</si>
  <si>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</si>
  <si>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33.</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</si>
  <si>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</si>
  <si>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34.</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</si>
  <si>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</si>
  <si>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35.</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</si>
  <si>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</si>
  <si>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36.</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</si>
  <si>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</si>
  <si>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37.</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</si>
  <si>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</si>
  <si>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38.</t>
  </si>
  <si>
    <t>Субсидии бюджетам субъектов Российской Федерации на создание системы поддержки фермеров и развитие сельской кооперации</t>
  </si>
  <si>
    <t>39.</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</si>
  <si>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</si>
  <si>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40.</t>
  </si>
  <si>
    <t>Субсидии бюджетам субъектов Российской Федерации на реализацию мероприятий по обеспечению жильем молодых семей</t>
  </si>
  <si>
    <t>41.</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</si>
  <si>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</si>
  <si>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42.</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</si>
  <si>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</si>
  <si>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43.</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</si>
  <si>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</si>
  <si>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44.</t>
  </si>
  <si>
    <t>Субсидии бюджетам субъектов Российской Федерации на проведение комплексных кадастровых работ</t>
  </si>
  <si>
    <t>45.</t>
  </si>
  <si>
    <t>Субсидии бюджетам субъектов Российской Федерации на реализацию мероприятий в сфере реабилитации и абилитации инвалидов</t>
  </si>
  <si>
    <t>46.</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</si>
  <si>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</si>
  <si>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47.</t>
  </si>
  <si>
    <t>Субсидии бюджетам субъектов Российской Федерации на поддержку творческой деятельности и техническое оснащение детских и кукольных театров</t>
  </si>
  <si>
    <t>48.</t>
  </si>
  <si>
    <t>49.</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</si>
  <si>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</si>
  <si>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</si>
  <si>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</si>
  <si>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51.</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</si>
  <si>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</si>
  <si>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52.</t>
  </si>
  <si>
    <t>Субсидии бюджетам субъектов Российской Федерации на обеспечение закупки авиационных работ в целях оказания медицинской помощи</t>
  </si>
  <si>
    <t>53.</t>
  </si>
  <si>
    <t>Субсидии бюджетам субъектов Российской Федерации на реализацию программ формирования современной городской среды</t>
  </si>
  <si>
    <t>54.</t>
  </si>
  <si>
    <t>Субсидии бюджетам субъектов Российской Федерации на реализацию мероприятий в области мелиорации земель сельскохозяйственного назначения</t>
  </si>
  <si>
    <t>55.</t>
  </si>
  <si>
    <t>Субсидии бюджетам субъектов Российской Федерации на обеспечение комплексного развития сельских территорий</t>
  </si>
  <si>
    <t>56.</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</si>
  <si>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</si>
  <si>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57.</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</si>
  <si>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</si>
  <si>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58.</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</si>
  <si>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</si>
  <si>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59.</t>
  </si>
  <si>
    <t>60.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</si>
  <si>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</si>
  <si>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61.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</si>
  <si>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</si>
  <si>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62.</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</si>
  <si>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</si>
  <si>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за счет средств резервного фонда Правительства Российской Федерации</t>
  </si>
  <si>
    <t>I.III.</t>
  </si>
  <si>
    <t>Субвенции бюджетам бюджетной системы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</si>
  <si>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</si>
  <si>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</si>
  <si>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</si>
  <si>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</si>
  <si>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</si>
  <si>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</si>
  <si>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</si>
  <si>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</si>
  <si>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</si>
  <si>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</si>
  <si>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</si>
  <si>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</si>
  <si>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</si>
  <si>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</si>
  <si>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</si>
  <si>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</si>
  <si>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</si>
  <si>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</si>
  <si>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</si>
  <si>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</si>
  <si>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</si>
  <si>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</si>
  <si>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</si>
  <si>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I.IV.</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</si>
  <si>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</si>
  <si>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</si>
  <si>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</si>
  <si>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</si>
  <si>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</si>
  <si>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</si>
  <si>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</si>
  <si>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</si>
  <si>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</si>
  <si>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в целях софинансирования расходных обязательств, возникающих при осуществлении работ по сохранению и приспособлению к современному использованию объекта культурного наследия регионального значения "Церковь Покрова Пресвятой Богородицы", 1888 г.</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</si>
  <si>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</si>
  <si>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</si>
  <si>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</si>
  <si>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</si>
  <si>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</si>
  <si>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</si>
  <si>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</si>
  <si>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</si>
  <si>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</si>
  <si>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</si>
  <si>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II.</t>
  </si>
  <si>
    <t xml:space="preserve">Иные межбюджетные трансферты из бюджетов других уровней </t>
  </si>
  <si>
    <t>Межбюджетные трансферты, передаваемые бюджетам субъектов Российской Федерации на социальную поддержку Героев Социалистическог Труда, Героев Труда Российской Федерации и полных кавалеров ордена Трудовой Славы</t>
  </si>
  <si>
    <t xml:space="preserve">Прочие межбюджетные трансферты, передаваемые бюджетам субъектов Российской Федерации </t>
  </si>
  <si>
    <t>884 473 306,00"</t>
  </si>
  <si>
    <t xml:space="preserve"> МЕЖБЮДЖЕТНЫЕ ТРАНСФЕРТЫ, ПРЕДОСТАВЛЯЕМЫЕ БЮДЖЕТУ КАЛУЖСКОЙ ОБЛАСТИ ИЗ ДРУГИХ БЮДЖЕТОВ БЮДЖЕТНОЙ СИСТЕМЫ РОССИЙСКОЙ ФЕДЕРАЦИИ, НА 2021 ГОД </t>
  </si>
  <si>
    <t>Субсидии бюджетам субъектов Российской Федерации на поддержку отрасли культуры</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</si>
</sst>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4"/>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s>
  <cellStyleXfs count="69">
    <xf numFmtId="0" fontId="0" fillId="0" borderId="0"/>
    <xf numFmtId="0" fontId="9" fillId="0" borderId="0"/>
    <xf numFmtId="0" fontId="9" fillId="0" borderId="0"/>
    <xf numFmtId="0" fontId="10" fillId="0" borderId="12">
      <alignment horizontal="center" vertical="center" wrapText="1"/>
    </xf>
    <xf numFmtId="0" fontId="11" fillId="0" borderId="13">
      <alignment horizontal="center" vertical="center" wrapText="1"/>
    </xf>
    <xf numFmtId="0" fontId="12" fillId="0" borderId="0"/>
    <xf numFmtId="0" fontId="13" fillId="0" borderId="0"/>
    <xf numFmtId="0" fontId="12" fillId="0" borderId="0"/>
    <xf numFmtId="0" fontId="13" fillId="0" borderId="0"/>
    <xf numFmtId="0" fontId="9" fillId="0" borderId="0"/>
    <xf numFmtId="0" fontId="12" fillId="2" borderId="0"/>
    <xf numFmtId="0" fontId="13" fillId="2" borderId="0"/>
    <xf numFmtId="0" fontId="12" fillId="0" borderId="0">
      <alignment horizontal="left" vertical="top" wrapText="1"/>
    </xf>
    <xf numFmtId="0" fontId="13" fillId="0" borderId="12">
      <alignment horizontal="center" vertical="center" wrapText="1"/>
    </xf>
    <xf numFmtId="0" fontId="12" fillId="0" borderId="0"/>
    <xf numFmtId="0" fontId="13" fillId="0" borderId="13">
      <alignment horizontal="center" vertical="center" shrinkToFit="1"/>
    </xf>
    <xf numFmtId="0" fontId="14" fillId="0" borderId="0">
      <alignment horizontal="center" wrapText="1"/>
    </xf>
    <xf numFmtId="0" fontId="10" fillId="0" borderId="14">
      <alignment horizontal="left"/>
    </xf>
    <xf numFmtId="0" fontId="14" fillId="0" borderId="0">
      <alignment horizontal="center"/>
    </xf>
    <xf numFmtId="0" fontId="13" fillId="0" borderId="15"/>
    <xf numFmtId="0" fontId="12" fillId="0" borderId="0">
      <alignment wrapText="1"/>
    </xf>
    <xf numFmtId="0" fontId="13" fillId="0" borderId="0">
      <alignment horizontal="left" vertical="top" wrapText="1"/>
    </xf>
    <xf numFmtId="0" fontId="12" fillId="0" borderId="0">
      <alignment horizontal="right"/>
    </xf>
    <xf numFmtId="0" fontId="15" fillId="0" borderId="0">
      <alignment horizontal="center" wrapText="1"/>
    </xf>
    <xf numFmtId="0" fontId="12" fillId="2" borderId="16"/>
    <xf numFmtId="0" fontId="15" fillId="0" borderId="0">
      <alignment horizontal="center"/>
    </xf>
    <xf numFmtId="0" fontId="12" fillId="0" borderId="13">
      <alignment horizontal="center" vertical="center" wrapText="1"/>
    </xf>
    <xf numFmtId="0" fontId="13" fillId="0" borderId="0">
      <alignment wrapText="1"/>
    </xf>
    <xf numFmtId="0" fontId="12" fillId="0" borderId="17"/>
    <xf numFmtId="0" fontId="13" fillId="0" borderId="0">
      <alignment horizontal="right"/>
    </xf>
    <xf numFmtId="0" fontId="12" fillId="0" borderId="13">
      <alignment horizontal="center" vertical="center" shrinkToFit="1"/>
    </xf>
    <xf numFmtId="4" fontId="10" fillId="3" borderId="13">
      <alignment horizontal="right" vertical="top" shrinkToFit="1"/>
    </xf>
    <xf numFmtId="0" fontId="12" fillId="2" borderId="15"/>
    <xf numFmtId="0" fontId="13" fillId="0" borderId="0"/>
    <xf numFmtId="0" fontId="11" fillId="0" borderId="13">
      <alignment horizontal="left"/>
    </xf>
    <xf numFmtId="0" fontId="13" fillId="0" borderId="0">
      <alignment horizontal="left" wrapText="1"/>
    </xf>
    <xf numFmtId="4" fontId="11" fillId="3" borderId="13">
      <alignment horizontal="right" vertical="top" shrinkToFit="1"/>
    </xf>
    <xf numFmtId="0" fontId="13" fillId="0" borderId="13">
      <alignment horizontal="left" vertical="top" wrapText="1"/>
    </xf>
    <xf numFmtId="0" fontId="12" fillId="2" borderId="18"/>
    <xf numFmtId="0" fontId="10" fillId="0" borderId="13">
      <alignment horizontal="left" vertical="top" wrapText="1"/>
    </xf>
    <xf numFmtId="0" fontId="12" fillId="0" borderId="15"/>
    <xf numFmtId="4" fontId="13" fillId="4" borderId="13">
      <alignment horizontal="right" vertical="top" shrinkToFit="1"/>
    </xf>
    <xf numFmtId="0" fontId="12" fillId="0" borderId="0">
      <alignment horizontal="left" wrapText="1"/>
    </xf>
    <xf numFmtId="0" fontId="13" fillId="2" borderId="0">
      <alignment horizontal="center"/>
    </xf>
    <xf numFmtId="49" fontId="12" fillId="0" borderId="13">
      <alignment horizontal="left" vertical="top" wrapText="1"/>
    </xf>
    <xf numFmtId="4" fontId="13" fillId="0" borderId="13">
      <alignment horizontal="right" vertical="top" shrinkToFit="1"/>
    </xf>
    <xf numFmtId="4" fontId="12" fillId="4" borderId="13">
      <alignment horizontal="right" vertical="top" shrinkToFit="1"/>
    </xf>
    <xf numFmtId="4" fontId="13" fillId="0" borderId="0">
      <alignment horizontal="right" shrinkToFit="1"/>
    </xf>
    <xf numFmtId="0" fontId="12" fillId="2" borderId="18">
      <alignment horizontal="center"/>
    </xf>
    <xf numFmtId="0" fontId="12" fillId="2" borderId="0">
      <alignment horizontal="center"/>
    </xf>
    <xf numFmtId="4" fontId="12" fillId="0" borderId="13">
      <alignment horizontal="right" vertical="top" shrinkToFit="1"/>
    </xf>
    <xf numFmtId="49" fontId="11" fillId="0" borderId="13">
      <alignment horizontal="left" vertical="top" wrapText="1"/>
    </xf>
    <xf numFmtId="0" fontId="12" fillId="2" borderId="0">
      <alignment horizontal="left"/>
    </xf>
    <xf numFmtId="4" fontId="12" fillId="0" borderId="17">
      <alignment horizontal="right" shrinkToFit="1"/>
    </xf>
    <xf numFmtId="4" fontId="12" fillId="0" borderId="0">
      <alignment horizontal="right" shrinkToFit="1"/>
    </xf>
    <xf numFmtId="0" fontId="12" fillId="2" borderId="15">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9" fillId="0" borderId="0"/>
    <xf numFmtId="1" fontId="17" fillId="0" borderId="0"/>
  </cellStyleXfs>
  <cellXfs count="35">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justify"/>
    </xf>
    <xf numFmtId="4" fontId="3" fillId="0" borderId="4" xfId="0" applyNumberFormat="1" applyFont="1" applyFill="1" applyBorder="1" applyAlignment="1"/>
    <xf numFmtId="0" fontId="5" fillId="0" borderId="5" xfId="0" applyFont="1" applyFill="1" applyBorder="1" applyAlignment="1">
      <alignment horizontal="center" vertical="center"/>
    </xf>
    <xf numFmtId="0" fontId="5" fillId="0" borderId="6" xfId="0" applyFont="1" applyFill="1" applyBorder="1" applyAlignment="1">
      <alignment horizontal="justify"/>
    </xf>
    <xf numFmtId="4" fontId="3" fillId="0" borderId="7" xfId="0" applyNumberFormat="1" applyFont="1" applyFill="1" applyBorder="1" applyAlignment="1"/>
    <xf numFmtId="0" fontId="5" fillId="0" borderId="8" xfId="0" applyFont="1" applyFill="1" applyBorder="1" applyAlignment="1">
      <alignment horizontal="justify" wrapText="1"/>
    </xf>
    <xf numFmtId="0" fontId="4" fillId="0" borderId="5" xfId="0" applyFont="1" applyFill="1" applyBorder="1" applyAlignment="1">
      <alignment horizontal="center" vertical="center"/>
    </xf>
    <xf numFmtId="0" fontId="6" fillId="0" borderId="8" xfId="0" applyFont="1" applyFill="1" applyBorder="1" applyAlignment="1">
      <alignment horizontal="justify" wrapText="1"/>
    </xf>
    <xf numFmtId="0" fontId="4" fillId="0" borderId="8" xfId="0" applyFont="1" applyFill="1" applyBorder="1" applyAlignment="1">
      <alignment horizontal="justify" wrapText="1"/>
    </xf>
    <xf numFmtId="4" fontId="4" fillId="0" borderId="7" xfId="0" applyNumberFormat="1" applyFont="1" applyFill="1" applyBorder="1" applyAlignment="1"/>
    <xf numFmtId="4" fontId="7" fillId="0" borderId="7" xfId="0" applyNumberFormat="1" applyFont="1" applyFill="1" applyBorder="1" applyAlignment="1"/>
    <xf numFmtId="0" fontId="5" fillId="0" borderId="6" xfId="0" applyFont="1" applyFill="1" applyBorder="1" applyAlignment="1">
      <alignment horizontal="justify" wrapText="1"/>
    </xf>
    <xf numFmtId="4" fontId="5" fillId="0" borderId="7" xfId="0" applyNumberFormat="1" applyFont="1" applyFill="1" applyBorder="1" applyAlignment="1"/>
    <xf numFmtId="0" fontId="6" fillId="0" borderId="6" xfId="0" applyFont="1" applyFill="1" applyBorder="1" applyAlignment="1">
      <alignment horizontal="justify" wrapText="1"/>
    </xf>
    <xf numFmtId="4" fontId="6" fillId="0" borderId="7" xfId="0" applyNumberFormat="1" applyFont="1" applyFill="1" applyBorder="1" applyAlignment="1">
      <alignment wrapText="1"/>
    </xf>
    <xf numFmtId="0" fontId="4" fillId="0" borderId="6" xfId="0" applyFont="1" applyFill="1" applyBorder="1" applyAlignment="1">
      <alignment horizontal="justify" wrapText="1"/>
    </xf>
    <xf numFmtId="4" fontId="4" fillId="0" borderId="7" xfId="0" applyNumberFormat="1" applyFont="1" applyFill="1" applyBorder="1" applyAlignment="1">
      <alignment wrapText="1"/>
    </xf>
    <xf numFmtId="4" fontId="4" fillId="0" borderId="7" xfId="0" quotePrefix="1" applyNumberFormat="1" applyFont="1" applyFill="1" applyBorder="1" applyAlignment="1">
      <alignment wrapText="1"/>
    </xf>
    <xf numFmtId="0" fontId="5" fillId="0" borderId="5" xfId="0" applyFont="1" applyFill="1" applyBorder="1" applyAlignment="1">
      <alignment horizontal="center"/>
    </xf>
    <xf numFmtId="4" fontId="5" fillId="0" borderId="7" xfId="0" applyNumberFormat="1" applyFont="1" applyFill="1" applyBorder="1" applyAlignment="1">
      <alignment wrapText="1"/>
    </xf>
    <xf numFmtId="0" fontId="5" fillId="0" borderId="3" xfId="0" applyFont="1" applyFill="1" applyBorder="1" applyAlignment="1">
      <alignment horizontal="justify" wrapText="1"/>
    </xf>
    <xf numFmtId="4" fontId="5" fillId="0" borderId="4" xfId="0" applyNumberFormat="1" applyFont="1" applyFill="1" applyBorder="1"/>
    <xf numFmtId="0" fontId="8" fillId="0" borderId="5" xfId="0" applyFont="1" applyFill="1" applyBorder="1"/>
    <xf numFmtId="0" fontId="0" fillId="0" borderId="7" xfId="0" applyFill="1" applyBorder="1"/>
    <xf numFmtId="0" fontId="4" fillId="0" borderId="9" xfId="0" applyFont="1" applyFill="1" applyBorder="1" applyAlignment="1">
      <alignment horizontal="center" vertical="center"/>
    </xf>
    <xf numFmtId="0" fontId="4" fillId="0" borderId="10" xfId="0" applyFont="1" applyFill="1" applyBorder="1" applyAlignment="1">
      <alignment horizontal="justify" wrapText="1"/>
    </xf>
    <xf numFmtId="49" fontId="4" fillId="0" borderId="11" xfId="0" applyNumberFormat="1" applyFont="1" applyFill="1" applyBorder="1" applyAlignment="1">
      <alignment horizontal="right" wrapText="1"/>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3810000</xdr:colOff>
      <xdr:row>0</xdr:row>
      <xdr:rowOff>0</xdr:rowOff>
    </xdr:from>
    <xdr:to>
      <xdr:col>2</xdr:col>
      <xdr:colOff>1600200</xdr:colOff>
      <xdr:row>0</xdr:row>
      <xdr:rowOff>1257300</xdr:rowOff>
    </xdr:to>
    <xdr:sp macro="" textlink="">
      <xdr:nvSpPr>
        <xdr:cNvPr id="2" name="Rectangle 1"/>
        <xdr:cNvSpPr>
          <a:spLocks noChangeArrowheads="1"/>
        </xdr:cNvSpPr>
      </xdr:nvSpPr>
      <xdr:spPr bwMode="auto">
        <a:xfrm>
          <a:off x="4343400" y="0"/>
          <a:ext cx="3276600" cy="12573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a:latin typeface="Times New Roman" pitchFamily="18" charset="0"/>
              <a:cs typeface="Times New Roman" pitchFamily="18" charset="0"/>
            </a:rPr>
            <a:t>Приложение № 9 к Закону Калужской области "О внесении</a:t>
          </a:r>
          <a:r>
            <a:rPr lang="ru-RU" sz="1300" baseline="0">
              <a:latin typeface="Times New Roman" pitchFamily="18" charset="0"/>
              <a:cs typeface="Times New Roman" pitchFamily="18" charset="0"/>
            </a:rPr>
            <a:t> изменений в Закон Калужской области "Об областном бюджете на 2021 год и на плановый период 2022 и 2023 годов"</a:t>
          </a:r>
          <a:br>
            <a:rPr lang="ru-RU" sz="1300" baseline="0">
              <a:latin typeface="Times New Roman" pitchFamily="18" charset="0"/>
              <a:cs typeface="Times New Roman" pitchFamily="18" charset="0"/>
            </a:rPr>
          </a:br>
          <a:r>
            <a:rPr lang="ru-RU" sz="1300" baseline="0">
              <a:latin typeface="Times New Roman" pitchFamily="18" charset="0"/>
              <a:cs typeface="Times New Roman" pitchFamily="18" charset="0"/>
            </a:rPr>
            <a:t>от 03.12.2021 № 168-ОЗ</a:t>
          </a:r>
          <a:endParaRPr lang="ru-RU" sz="1300">
            <a:latin typeface="Times New Roman" pitchFamily="18" charset="0"/>
            <a:cs typeface="Times New Roman" pitchFamily="18" charset="0"/>
          </a:endParaRPr>
        </a:p>
      </xdr:txBody>
    </xdr:sp>
    <xdr:clientData/>
  </xdr:twoCellAnchor>
  <xdr:twoCellAnchor>
    <xdr:from>
      <xdr:col>1</xdr:col>
      <xdr:colOff>3838575</xdr:colOff>
      <xdr:row>1</xdr:row>
      <xdr:rowOff>95250</xdr:rowOff>
    </xdr:from>
    <xdr:to>
      <xdr:col>2</xdr:col>
      <xdr:colOff>1571625</xdr:colOff>
      <xdr:row>1</xdr:row>
      <xdr:rowOff>800100</xdr:rowOff>
    </xdr:to>
    <xdr:sp macro="" textlink="">
      <xdr:nvSpPr>
        <xdr:cNvPr id="3" name="Rectangle 1"/>
        <xdr:cNvSpPr>
          <a:spLocks noChangeArrowheads="1"/>
        </xdr:cNvSpPr>
      </xdr:nvSpPr>
      <xdr:spPr bwMode="auto">
        <a:xfrm>
          <a:off x="4371975" y="1381125"/>
          <a:ext cx="3219450" cy="704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2021 год и на плановый период 2022 и 2023 годов" </a:t>
          </a:r>
          <a:br>
            <a:rPr lang="ru-RU" sz="1300" b="0" i="0" u="none" strike="noStrike" baseline="0">
              <a:solidFill>
                <a:srgbClr val="000000"/>
              </a:solidFill>
              <a:latin typeface="Times New Roman"/>
              <a:cs typeface="Times New Roman"/>
            </a:rPr>
          </a:b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5"/>
  <sheetViews>
    <sheetView tabSelected="1" view="pageBreakPreview" zoomScaleNormal="100" zoomScaleSheetLayoutView="100" workbookViewId="0">
      <selection activeCell="A3" sqref="A3:C3"/>
    </sheetView>
  </sheetViews>
  <sheetFormatPr defaultRowHeight="12.75" x14ac:dyDescent="0.2"/>
  <cols>
    <col min="1" max="1" width="8" style="1" customWidth="1"/>
    <col min="2" max="2" width="82.28515625" style="1" customWidth="1"/>
    <col min="3" max="3" width="24.28515625" style="1" customWidth="1"/>
    <col min="4" max="16384" width="9.140625" style="1"/>
  </cols>
  <sheetData>
    <row r="1" spans="1:3" ht="101.25" customHeight="1" x14ac:dyDescent="0.2"/>
    <row r="2" spans="1:3" ht="66" customHeight="1" x14ac:dyDescent="0.2"/>
    <row r="3" spans="1:3" ht="56.25" customHeight="1" x14ac:dyDescent="0.2">
      <c r="A3" s="34" t="s">
        <v>188</v>
      </c>
      <c r="B3" s="34"/>
      <c r="C3" s="34"/>
    </row>
    <row r="4" spans="1:3" ht="19.5" thickBot="1" x14ac:dyDescent="0.25">
      <c r="A4" s="2"/>
      <c r="B4" s="2"/>
      <c r="C4" s="3" t="s">
        <v>0</v>
      </c>
    </row>
    <row r="5" spans="1:3" ht="50.25" customHeight="1" thickBot="1" x14ac:dyDescent="0.25">
      <c r="A5" s="4" t="s">
        <v>1</v>
      </c>
      <c r="B5" s="5" t="s">
        <v>2</v>
      </c>
      <c r="C5" s="4" t="s">
        <v>3</v>
      </c>
    </row>
    <row r="6" spans="1:3" ht="18.75" x14ac:dyDescent="0.3">
      <c r="A6" s="6"/>
      <c r="B6" s="7" t="s">
        <v>4</v>
      </c>
      <c r="C6" s="8">
        <f>C7+C122</f>
        <v>21969162411.16</v>
      </c>
    </row>
    <row r="7" spans="1:3" ht="18.75" x14ac:dyDescent="0.3">
      <c r="A7" s="9" t="s">
        <v>5</v>
      </c>
      <c r="B7" s="10" t="s">
        <v>6</v>
      </c>
      <c r="C7" s="11">
        <f>C76+C12+C101+C8</f>
        <v>21084612155.16</v>
      </c>
    </row>
    <row r="8" spans="1:3" ht="33.75" x14ac:dyDescent="0.3">
      <c r="A8" s="9" t="s">
        <v>7</v>
      </c>
      <c r="B8" s="12" t="s">
        <v>8</v>
      </c>
      <c r="C8" s="11">
        <f t="shared" ref="C8" si="0">SUM(C10:C11)</f>
        <v>687993900</v>
      </c>
    </row>
    <row r="9" spans="1:3" ht="18.75" x14ac:dyDescent="0.3">
      <c r="A9" s="13"/>
      <c r="B9" s="14" t="s">
        <v>9</v>
      </c>
      <c r="C9" s="11"/>
    </row>
    <row r="10" spans="1:3" ht="37.5" customHeight="1" x14ac:dyDescent="0.25">
      <c r="A10" s="13" t="s">
        <v>10</v>
      </c>
      <c r="B10" s="15" t="s">
        <v>11</v>
      </c>
      <c r="C10" s="16">
        <v>90000000</v>
      </c>
    </row>
    <row r="11" spans="1:3" ht="50.25" x14ac:dyDescent="0.3">
      <c r="A11" s="13" t="s">
        <v>12</v>
      </c>
      <c r="B11" s="15" t="s">
        <v>13</v>
      </c>
      <c r="C11" s="17">
        <v>597993900</v>
      </c>
    </row>
    <row r="12" spans="1:3" ht="33" x14ac:dyDescent="0.25">
      <c r="A12" s="9" t="s">
        <v>14</v>
      </c>
      <c r="B12" s="18" t="s">
        <v>15</v>
      </c>
      <c r="C12" s="19">
        <f>SUM(C14:C75)</f>
        <v>8606856948.2399998</v>
      </c>
    </row>
    <row r="13" spans="1:3" ht="16.5" x14ac:dyDescent="0.25">
      <c r="A13" s="9"/>
      <c r="B13" s="20" t="s">
        <v>9</v>
      </c>
      <c r="C13" s="21"/>
    </row>
    <row r="14" spans="1:3" ht="49.5" x14ac:dyDescent="0.25">
      <c r="A14" s="13" t="s">
        <v>10</v>
      </c>
      <c r="B14" s="22" t="s">
        <v>16</v>
      </c>
      <c r="C14" s="23">
        <v>290789400</v>
      </c>
    </row>
    <row r="15" spans="1:3" ht="49.5" x14ac:dyDescent="0.25">
      <c r="A15" s="13" t="s">
        <v>12</v>
      </c>
      <c r="B15" s="22" t="s">
        <v>17</v>
      </c>
      <c r="C15" s="23">
        <v>831600</v>
      </c>
    </row>
    <row r="16" spans="1:3" ht="69.75" customHeight="1" x14ac:dyDescent="0.25">
      <c r="A16" s="13" t="s">
        <v>18</v>
      </c>
      <c r="B16" s="22" t="s">
        <v>19</v>
      </c>
      <c r="C16" s="23">
        <f>6968800-276</f>
        <v>6968524</v>
      </c>
    </row>
    <row r="17" spans="1:3" ht="66" x14ac:dyDescent="0.25">
      <c r="A17" s="13" t="s">
        <v>20</v>
      </c>
      <c r="B17" s="22" t="s">
        <v>21</v>
      </c>
      <c r="C17" s="23">
        <v>66046500</v>
      </c>
    </row>
    <row r="18" spans="1:3" ht="49.5" x14ac:dyDescent="0.25">
      <c r="A18" s="13" t="s">
        <v>22</v>
      </c>
      <c r="B18" s="22" t="s">
        <v>23</v>
      </c>
      <c r="C18" s="23">
        <f>612057600+47460900</f>
        <v>659518500</v>
      </c>
    </row>
    <row r="19" spans="1:3" ht="82.5" x14ac:dyDescent="0.25">
      <c r="A19" s="13" t="s">
        <v>24</v>
      </c>
      <c r="B19" s="22" t="s">
        <v>25</v>
      </c>
      <c r="C19" s="23">
        <v>8031600</v>
      </c>
    </row>
    <row r="20" spans="1:3" ht="49.5" x14ac:dyDescent="0.25">
      <c r="A20" s="13" t="s">
        <v>26</v>
      </c>
      <c r="B20" s="22" t="s">
        <v>27</v>
      </c>
      <c r="C20" s="23">
        <v>6925700</v>
      </c>
    </row>
    <row r="21" spans="1:3" ht="66" x14ac:dyDescent="0.25">
      <c r="A21" s="13" t="s">
        <v>28</v>
      </c>
      <c r="B21" s="22" t="s">
        <v>29</v>
      </c>
      <c r="C21" s="23">
        <f>70621200+171400</f>
        <v>70792600</v>
      </c>
    </row>
    <row r="22" spans="1:3" ht="124.5" customHeight="1" x14ac:dyDescent="0.25">
      <c r="A22" s="13" t="s">
        <v>30</v>
      </c>
      <c r="B22" s="22" t="s">
        <v>31</v>
      </c>
      <c r="C22" s="23">
        <v>99884800</v>
      </c>
    </row>
    <row r="23" spans="1:3" ht="99" x14ac:dyDescent="0.25">
      <c r="A23" s="13" t="s">
        <v>32</v>
      </c>
      <c r="B23" s="22" t="s">
        <v>33</v>
      </c>
      <c r="C23" s="23">
        <v>28635000</v>
      </c>
    </row>
    <row r="24" spans="1:3" ht="66" x14ac:dyDescent="0.25">
      <c r="A24" s="13" t="s">
        <v>34</v>
      </c>
      <c r="B24" s="22" t="s">
        <v>35</v>
      </c>
      <c r="C24" s="23">
        <v>66263400</v>
      </c>
    </row>
    <row r="25" spans="1:3" ht="33" x14ac:dyDescent="0.25">
      <c r="A25" s="13" t="s">
        <v>36</v>
      </c>
      <c r="B25" s="22" t="s">
        <v>37</v>
      </c>
      <c r="C25" s="23">
        <v>20507300</v>
      </c>
    </row>
    <row r="26" spans="1:3" ht="66" x14ac:dyDescent="0.25">
      <c r="A26" s="13" t="s">
        <v>38</v>
      </c>
      <c r="B26" s="22" t="s">
        <v>39</v>
      </c>
      <c r="C26" s="23">
        <v>14123100</v>
      </c>
    </row>
    <row r="27" spans="1:3" ht="33" x14ac:dyDescent="0.25">
      <c r="A27" s="13" t="s">
        <v>40</v>
      </c>
      <c r="B27" s="22" t="s">
        <v>41</v>
      </c>
      <c r="C27" s="23">
        <v>194833900</v>
      </c>
    </row>
    <row r="28" spans="1:3" ht="33" x14ac:dyDescent="0.25">
      <c r="A28" s="13" t="s">
        <v>42</v>
      </c>
      <c r="B28" s="22" t="s">
        <v>43</v>
      </c>
      <c r="C28" s="23">
        <v>28275000</v>
      </c>
    </row>
    <row r="29" spans="1:3" ht="49.5" x14ac:dyDescent="0.25">
      <c r="A29" s="13" t="s">
        <v>44</v>
      </c>
      <c r="B29" s="22" t="s">
        <v>45</v>
      </c>
      <c r="C29" s="23">
        <v>8728000</v>
      </c>
    </row>
    <row r="30" spans="1:3" ht="82.5" x14ac:dyDescent="0.25">
      <c r="A30" s="13" t="s">
        <v>46</v>
      </c>
      <c r="B30" s="22" t="s">
        <v>47</v>
      </c>
      <c r="C30" s="23">
        <v>413948900</v>
      </c>
    </row>
    <row r="31" spans="1:3" ht="49.5" x14ac:dyDescent="0.25">
      <c r="A31" s="13" t="s">
        <v>48</v>
      </c>
      <c r="B31" s="22" t="s">
        <v>49</v>
      </c>
      <c r="C31" s="23">
        <f>46213200+20000000+17220900-186396.03-8600009.67</f>
        <v>74647694.299999997</v>
      </c>
    </row>
    <row r="32" spans="1:3" ht="72.75" customHeight="1" x14ac:dyDescent="0.25">
      <c r="A32" s="13" t="s">
        <v>50</v>
      </c>
      <c r="B32" s="22" t="s">
        <v>51</v>
      </c>
      <c r="C32" s="23">
        <v>32133500</v>
      </c>
    </row>
    <row r="33" spans="1:3" ht="66" x14ac:dyDescent="0.25">
      <c r="A33" s="13" t="s">
        <v>52</v>
      </c>
      <c r="B33" s="22" t="s">
        <v>53</v>
      </c>
      <c r="C33" s="23">
        <f>379500300+6884300</f>
        <v>386384600</v>
      </c>
    </row>
    <row r="34" spans="1:3" ht="49.5" x14ac:dyDescent="0.25">
      <c r="A34" s="13" t="s">
        <v>54</v>
      </c>
      <c r="B34" s="22" t="s">
        <v>55</v>
      </c>
      <c r="C34" s="23">
        <f>235183700-120805500</f>
        <v>114378200</v>
      </c>
    </row>
    <row r="35" spans="1:3" ht="33" x14ac:dyDescent="0.25">
      <c r="A35" s="13" t="s">
        <v>56</v>
      </c>
      <c r="B35" s="22" t="s">
        <v>57</v>
      </c>
      <c r="C35" s="23">
        <v>374930100</v>
      </c>
    </row>
    <row r="36" spans="1:3" ht="66" x14ac:dyDescent="0.25">
      <c r="A36" s="13" t="s">
        <v>58</v>
      </c>
      <c r="B36" s="22" t="s">
        <v>59</v>
      </c>
      <c r="C36" s="23">
        <v>39065700</v>
      </c>
    </row>
    <row r="37" spans="1:3" ht="66" x14ac:dyDescent="0.25">
      <c r="A37" s="13" t="s">
        <v>60</v>
      </c>
      <c r="B37" s="22" t="s">
        <v>61</v>
      </c>
      <c r="C37" s="23">
        <v>5520000</v>
      </c>
    </row>
    <row r="38" spans="1:3" ht="33" x14ac:dyDescent="0.25">
      <c r="A38" s="13" t="s">
        <v>62</v>
      </c>
      <c r="B38" s="22" t="s">
        <v>63</v>
      </c>
      <c r="C38" s="23">
        <v>3121360</v>
      </c>
    </row>
    <row r="39" spans="1:3" ht="33" x14ac:dyDescent="0.25">
      <c r="A39" s="13" t="s">
        <v>64</v>
      </c>
      <c r="B39" s="15" t="s">
        <v>65</v>
      </c>
      <c r="C39" s="23">
        <v>2844500</v>
      </c>
    </row>
    <row r="40" spans="1:3" ht="33" x14ac:dyDescent="0.25">
      <c r="A40" s="13" t="s">
        <v>66</v>
      </c>
      <c r="B40" s="22" t="s">
        <v>67</v>
      </c>
      <c r="C40" s="23">
        <v>1881600</v>
      </c>
    </row>
    <row r="41" spans="1:3" ht="66" x14ac:dyDescent="0.25">
      <c r="A41" s="13" t="s">
        <v>68</v>
      </c>
      <c r="B41" s="22" t="s">
        <v>69</v>
      </c>
      <c r="C41" s="23">
        <v>24481600</v>
      </c>
    </row>
    <row r="42" spans="1:3" ht="33" x14ac:dyDescent="0.25">
      <c r="A42" s="13" t="s">
        <v>70</v>
      </c>
      <c r="B42" s="22" t="s">
        <v>71</v>
      </c>
      <c r="C42" s="23">
        <f>1011819500+499675600+33170000+92213900</f>
        <v>1636879000</v>
      </c>
    </row>
    <row r="43" spans="1:3" ht="66" x14ac:dyDescent="0.25">
      <c r="A43" s="13" t="s">
        <v>72</v>
      </c>
      <c r="B43" s="22" t="s">
        <v>73</v>
      </c>
      <c r="C43" s="23">
        <v>350397900</v>
      </c>
    </row>
    <row r="44" spans="1:3" ht="49.5" x14ac:dyDescent="0.25">
      <c r="A44" s="13" t="s">
        <v>74</v>
      </c>
      <c r="B44" s="22" t="s">
        <v>75</v>
      </c>
      <c r="C44" s="23">
        <v>130868400</v>
      </c>
    </row>
    <row r="45" spans="1:3" ht="66" x14ac:dyDescent="0.25">
      <c r="A45" s="13" t="s">
        <v>76</v>
      </c>
      <c r="B45" s="22" t="s">
        <v>77</v>
      </c>
      <c r="C45" s="23">
        <v>594534800</v>
      </c>
    </row>
    <row r="46" spans="1:3" ht="72.75" customHeight="1" x14ac:dyDescent="0.25">
      <c r="A46" s="13" t="s">
        <v>78</v>
      </c>
      <c r="B46" s="22" t="s">
        <v>79</v>
      </c>
      <c r="C46" s="23">
        <v>30550400</v>
      </c>
    </row>
    <row r="47" spans="1:3" ht="54.75" customHeight="1" x14ac:dyDescent="0.25">
      <c r="A47" s="13" t="s">
        <v>80</v>
      </c>
      <c r="B47" s="22" t="s">
        <v>81</v>
      </c>
      <c r="C47" s="23">
        <v>196348100</v>
      </c>
    </row>
    <row r="48" spans="1:3" ht="72" customHeight="1" x14ac:dyDescent="0.25">
      <c r="A48" s="13" t="s">
        <v>82</v>
      </c>
      <c r="B48" s="22" t="s">
        <v>83</v>
      </c>
      <c r="C48" s="23">
        <v>67800700</v>
      </c>
    </row>
    <row r="49" spans="1:3" ht="49.5" x14ac:dyDescent="0.25">
      <c r="A49" s="13" t="s">
        <v>84</v>
      </c>
      <c r="B49" s="22" t="s">
        <v>85</v>
      </c>
      <c r="C49" s="23">
        <v>8727000</v>
      </c>
    </row>
    <row r="50" spans="1:3" ht="49.5" x14ac:dyDescent="0.25">
      <c r="A50" s="13" t="s">
        <v>86</v>
      </c>
      <c r="B50" s="22" t="s">
        <v>87</v>
      </c>
      <c r="C50" s="23">
        <v>12195500</v>
      </c>
    </row>
    <row r="51" spans="1:3" ht="33" x14ac:dyDescent="0.25">
      <c r="A51" s="13" t="s">
        <v>88</v>
      </c>
      <c r="B51" s="22" t="s">
        <v>89</v>
      </c>
      <c r="C51" s="23">
        <v>52378200</v>
      </c>
    </row>
    <row r="52" spans="1:3" ht="68.25" customHeight="1" x14ac:dyDescent="0.25">
      <c r="A52" s="13" t="s">
        <v>90</v>
      </c>
      <c r="B52" s="22" t="s">
        <v>91</v>
      </c>
      <c r="C52" s="23">
        <v>10584000</v>
      </c>
    </row>
    <row r="53" spans="1:3" ht="33" x14ac:dyDescent="0.25">
      <c r="A53" s="13" t="s">
        <v>92</v>
      </c>
      <c r="B53" s="22" t="s">
        <v>93</v>
      </c>
      <c r="C53" s="23">
        <v>19229400</v>
      </c>
    </row>
    <row r="54" spans="1:3" ht="49.5" x14ac:dyDescent="0.25">
      <c r="A54" s="13" t="s">
        <v>94</v>
      </c>
      <c r="B54" s="22" t="s">
        <v>95</v>
      </c>
      <c r="C54" s="23">
        <v>199952000</v>
      </c>
    </row>
    <row r="55" spans="1:3" ht="49.5" x14ac:dyDescent="0.25">
      <c r="A55" s="13" t="s">
        <v>96</v>
      </c>
      <c r="B55" s="22" t="s">
        <v>97</v>
      </c>
      <c r="C55" s="23">
        <f>177700100+3977000</f>
        <v>181677100</v>
      </c>
    </row>
    <row r="56" spans="1:3" ht="49.5" x14ac:dyDescent="0.25">
      <c r="A56" s="13" t="s">
        <v>98</v>
      </c>
      <c r="B56" s="22" t="s">
        <v>99</v>
      </c>
      <c r="C56" s="23">
        <v>68330000</v>
      </c>
    </row>
    <row r="57" spans="1:3" ht="33" x14ac:dyDescent="0.25">
      <c r="A57" s="13" t="s">
        <v>100</v>
      </c>
      <c r="B57" s="22" t="s">
        <v>101</v>
      </c>
      <c r="C57" s="23">
        <v>7867200</v>
      </c>
    </row>
    <row r="58" spans="1:3" ht="33" x14ac:dyDescent="0.25">
      <c r="A58" s="13" t="s">
        <v>102</v>
      </c>
      <c r="B58" s="22" t="s">
        <v>103</v>
      </c>
      <c r="C58" s="23">
        <v>7275800</v>
      </c>
    </row>
    <row r="59" spans="1:3" ht="49.5" x14ac:dyDescent="0.25">
      <c r="A59" s="13" t="s">
        <v>104</v>
      </c>
      <c r="B59" s="22" t="s">
        <v>105</v>
      </c>
      <c r="C59" s="23">
        <v>1247200</v>
      </c>
    </row>
    <row r="60" spans="1:3" ht="49.5" x14ac:dyDescent="0.25">
      <c r="A60" s="13" t="s">
        <v>106</v>
      </c>
      <c r="B60" s="22" t="s">
        <v>107</v>
      </c>
      <c r="C60" s="23">
        <f>11347000+2675100</f>
        <v>14022100</v>
      </c>
    </row>
    <row r="61" spans="1:3" ht="33" x14ac:dyDescent="0.25">
      <c r="A61" s="13" t="s">
        <v>108</v>
      </c>
      <c r="B61" s="22" t="s">
        <v>189</v>
      </c>
      <c r="C61" s="23">
        <f>212724900+3750600</f>
        <v>216475500</v>
      </c>
    </row>
    <row r="62" spans="1:3" ht="49.5" x14ac:dyDescent="0.25">
      <c r="A62" s="13" t="s">
        <v>109</v>
      </c>
      <c r="B62" s="22" t="s">
        <v>110</v>
      </c>
      <c r="C62" s="23">
        <v>212039800</v>
      </c>
    </row>
    <row r="63" spans="1:3" ht="90.75" customHeight="1" x14ac:dyDescent="0.25">
      <c r="A63" s="13" t="s">
        <v>111</v>
      </c>
      <c r="B63" s="22" t="s">
        <v>112</v>
      </c>
      <c r="C63" s="23">
        <v>71448400</v>
      </c>
    </row>
    <row r="64" spans="1:3" ht="66" x14ac:dyDescent="0.25">
      <c r="A64" s="13" t="s">
        <v>113</v>
      </c>
      <c r="B64" s="22" t="s">
        <v>114</v>
      </c>
      <c r="C64" s="23">
        <v>101326000</v>
      </c>
    </row>
    <row r="65" spans="1:3" ht="33" x14ac:dyDescent="0.25">
      <c r="A65" s="13" t="s">
        <v>115</v>
      </c>
      <c r="B65" s="22" t="s">
        <v>116</v>
      </c>
      <c r="C65" s="23">
        <v>22875400</v>
      </c>
    </row>
    <row r="66" spans="1:3" ht="33" x14ac:dyDescent="0.25">
      <c r="A66" s="13" t="s">
        <v>117</v>
      </c>
      <c r="B66" s="22" t="s">
        <v>118</v>
      </c>
      <c r="C66" s="23">
        <v>257367100</v>
      </c>
    </row>
    <row r="67" spans="1:3" ht="49.5" x14ac:dyDescent="0.25">
      <c r="A67" s="13" t="s">
        <v>119</v>
      </c>
      <c r="B67" s="22" t="s">
        <v>120</v>
      </c>
      <c r="C67" s="23">
        <v>12242000</v>
      </c>
    </row>
    <row r="68" spans="1:3" ht="33" x14ac:dyDescent="0.25">
      <c r="A68" s="13" t="s">
        <v>121</v>
      </c>
      <c r="B68" s="22" t="s">
        <v>122</v>
      </c>
      <c r="C68" s="23">
        <f>229073000+9032970-184451300+34107599.94</f>
        <v>87762269.939999998</v>
      </c>
    </row>
    <row r="69" spans="1:3" ht="66" x14ac:dyDescent="0.25">
      <c r="A69" s="13" t="s">
        <v>123</v>
      </c>
      <c r="B69" s="22" t="s">
        <v>124</v>
      </c>
      <c r="C69" s="23">
        <v>60300400</v>
      </c>
    </row>
    <row r="70" spans="1:3" ht="115.5" x14ac:dyDescent="0.25">
      <c r="A70" s="13" t="s">
        <v>125</v>
      </c>
      <c r="B70" s="22" t="s">
        <v>126</v>
      </c>
      <c r="C70" s="23">
        <v>12716600</v>
      </c>
    </row>
    <row r="71" spans="1:3" ht="93.75" customHeight="1" x14ac:dyDescent="0.25">
      <c r="A71" s="13" t="s">
        <v>127</v>
      </c>
      <c r="B71" s="22" t="s">
        <v>128</v>
      </c>
      <c r="C71" s="23">
        <v>414211800</v>
      </c>
    </row>
    <row r="72" spans="1:3" ht="66" x14ac:dyDescent="0.25">
      <c r="A72" s="13" t="s">
        <v>129</v>
      </c>
      <c r="B72" s="22" t="s">
        <v>131</v>
      </c>
      <c r="C72" s="23">
        <v>197900000</v>
      </c>
    </row>
    <row r="73" spans="1:3" ht="57" customHeight="1" x14ac:dyDescent="0.25">
      <c r="A73" s="13" t="s">
        <v>130</v>
      </c>
      <c r="B73" s="22" t="s">
        <v>133</v>
      </c>
      <c r="C73" s="23">
        <f>16500000+41536200</f>
        <v>58036200</v>
      </c>
    </row>
    <row r="74" spans="1:3" ht="66" x14ac:dyDescent="0.25">
      <c r="A74" s="13" t="s">
        <v>132</v>
      </c>
      <c r="B74" s="15" t="s">
        <v>135</v>
      </c>
      <c r="C74" s="23">
        <f>68791200+184451300-4283000-9729600</f>
        <v>239229900</v>
      </c>
    </row>
    <row r="75" spans="1:3" ht="33" x14ac:dyDescent="0.25">
      <c r="A75" s="13" t="s">
        <v>134</v>
      </c>
      <c r="B75" s="15" t="s">
        <v>136</v>
      </c>
      <c r="C75" s="23">
        <v>7568100</v>
      </c>
    </row>
    <row r="76" spans="1:3" ht="16.5" x14ac:dyDescent="0.25">
      <c r="A76" s="9" t="s">
        <v>137</v>
      </c>
      <c r="B76" s="18" t="s">
        <v>138</v>
      </c>
      <c r="C76" s="19">
        <f>SUM(C78:C100)</f>
        <v>3651073400</v>
      </c>
    </row>
    <row r="77" spans="1:3" ht="16.5" x14ac:dyDescent="0.25">
      <c r="A77" s="9"/>
      <c r="B77" s="20" t="s">
        <v>9</v>
      </c>
      <c r="C77" s="21"/>
    </row>
    <row r="78" spans="1:3" ht="49.5" x14ac:dyDescent="0.25">
      <c r="A78" s="13" t="s">
        <v>10</v>
      </c>
      <c r="B78" s="22" t="s">
        <v>139</v>
      </c>
      <c r="C78" s="24">
        <v>33663000</v>
      </c>
    </row>
    <row r="79" spans="1:3" ht="54.75" customHeight="1" x14ac:dyDescent="0.25">
      <c r="A79" s="13" t="s">
        <v>12</v>
      </c>
      <c r="B79" s="22" t="s">
        <v>140</v>
      </c>
      <c r="C79" s="24">
        <v>91800</v>
      </c>
    </row>
    <row r="80" spans="1:3" ht="33" x14ac:dyDescent="0.25">
      <c r="A80" s="13" t="s">
        <v>18</v>
      </c>
      <c r="B80" s="22" t="s">
        <v>141</v>
      </c>
      <c r="C80" s="24">
        <v>4721300</v>
      </c>
    </row>
    <row r="81" spans="1:3" ht="33" x14ac:dyDescent="0.25">
      <c r="A81" s="13" t="s">
        <v>20</v>
      </c>
      <c r="B81" s="22" t="s">
        <v>142</v>
      </c>
      <c r="C81" s="24">
        <v>231083000</v>
      </c>
    </row>
    <row r="82" spans="1:3" ht="99" x14ac:dyDescent="0.25">
      <c r="A82" s="13" t="s">
        <v>22</v>
      </c>
      <c r="B82" s="22" t="s">
        <v>143</v>
      </c>
      <c r="C82" s="24">
        <f>3000700+5192100</f>
        <v>8192800</v>
      </c>
    </row>
    <row r="83" spans="1:3" ht="66" x14ac:dyDescent="0.25">
      <c r="A83" s="13" t="s">
        <v>24</v>
      </c>
      <c r="B83" s="22" t="s">
        <v>144</v>
      </c>
      <c r="C83" s="24">
        <v>11041300</v>
      </c>
    </row>
    <row r="84" spans="1:3" ht="59.25" customHeight="1" x14ac:dyDescent="0.25">
      <c r="A84" s="13" t="s">
        <v>26</v>
      </c>
      <c r="B84" s="22" t="s">
        <v>145</v>
      </c>
      <c r="C84" s="24">
        <f>414826700-31931400</f>
        <v>382895300</v>
      </c>
    </row>
    <row r="85" spans="1:3" ht="66" x14ac:dyDescent="0.25">
      <c r="A85" s="13" t="s">
        <v>28</v>
      </c>
      <c r="B85" s="22" t="s">
        <v>146</v>
      </c>
      <c r="C85" s="24">
        <v>14530500</v>
      </c>
    </row>
    <row r="86" spans="1:3" ht="66" x14ac:dyDescent="0.25">
      <c r="A86" s="13" t="s">
        <v>30</v>
      </c>
      <c r="B86" s="22" t="s">
        <v>147</v>
      </c>
      <c r="C86" s="24">
        <v>80639100</v>
      </c>
    </row>
    <row r="87" spans="1:3" ht="82.5" x14ac:dyDescent="0.25">
      <c r="A87" s="13" t="s">
        <v>32</v>
      </c>
      <c r="B87" s="22" t="s">
        <v>148</v>
      </c>
      <c r="C87" s="24">
        <v>44900</v>
      </c>
    </row>
    <row r="88" spans="1:3" ht="33" x14ac:dyDescent="0.25">
      <c r="A88" s="13" t="s">
        <v>34</v>
      </c>
      <c r="B88" s="22" t="s">
        <v>149</v>
      </c>
      <c r="C88" s="24">
        <v>842696800</v>
      </c>
    </row>
    <row r="89" spans="1:3" ht="49.5" x14ac:dyDescent="0.25">
      <c r="A89" s="13" t="s">
        <v>36</v>
      </c>
      <c r="B89" s="22" t="s">
        <v>150</v>
      </c>
      <c r="C89" s="23">
        <v>7804800</v>
      </c>
    </row>
    <row r="90" spans="1:3" ht="99" x14ac:dyDescent="0.25">
      <c r="A90" s="13" t="s">
        <v>38</v>
      </c>
      <c r="B90" s="22" t="s">
        <v>151</v>
      </c>
      <c r="C90" s="23">
        <v>5294000</v>
      </c>
    </row>
    <row r="91" spans="1:3" ht="90" customHeight="1" x14ac:dyDescent="0.25">
      <c r="A91" s="13" t="s">
        <v>40</v>
      </c>
      <c r="B91" s="22" t="s">
        <v>152</v>
      </c>
      <c r="C91" s="24">
        <v>55200</v>
      </c>
    </row>
    <row r="92" spans="1:3" ht="82.5" x14ac:dyDescent="0.25">
      <c r="A92" s="13" t="s">
        <v>42</v>
      </c>
      <c r="B92" s="22" t="s">
        <v>153</v>
      </c>
      <c r="C92" s="23">
        <f>493571200-70119900-117761400</f>
        <v>305689900</v>
      </c>
    </row>
    <row r="93" spans="1:3" ht="87" customHeight="1" x14ac:dyDescent="0.25">
      <c r="A93" s="13" t="s">
        <v>44</v>
      </c>
      <c r="B93" s="22" t="s">
        <v>154</v>
      </c>
      <c r="C93" s="24">
        <f>468574200-25055300</f>
        <v>443518900</v>
      </c>
    </row>
    <row r="94" spans="1:3" ht="33" x14ac:dyDescent="0.25">
      <c r="A94" s="13" t="s">
        <v>46</v>
      </c>
      <c r="B94" s="22" t="s">
        <v>155</v>
      </c>
      <c r="C94" s="24">
        <v>14992300</v>
      </c>
    </row>
    <row r="95" spans="1:3" ht="72" customHeight="1" x14ac:dyDescent="0.25">
      <c r="A95" s="13" t="s">
        <v>48</v>
      </c>
      <c r="B95" s="22" t="s">
        <v>156</v>
      </c>
      <c r="C95" s="24">
        <v>12192600</v>
      </c>
    </row>
    <row r="96" spans="1:3" ht="72" customHeight="1" x14ac:dyDescent="0.25">
      <c r="A96" s="13" t="s">
        <v>50</v>
      </c>
      <c r="B96" s="22" t="s">
        <v>157</v>
      </c>
      <c r="C96" s="24">
        <f>6443000+5239700</f>
        <v>11682700</v>
      </c>
    </row>
    <row r="97" spans="1:3" ht="99" x14ac:dyDescent="0.25">
      <c r="A97" s="13" t="s">
        <v>52</v>
      </c>
      <c r="B97" s="22" t="s">
        <v>158</v>
      </c>
      <c r="C97" s="24">
        <f>273014700+12253400</f>
        <v>285268100</v>
      </c>
    </row>
    <row r="98" spans="1:3" ht="33" x14ac:dyDescent="0.25">
      <c r="A98" s="13" t="s">
        <v>54</v>
      </c>
      <c r="B98" s="22" t="s">
        <v>159</v>
      </c>
      <c r="C98" s="24">
        <v>15872200</v>
      </c>
    </row>
    <row r="99" spans="1:3" ht="49.5" x14ac:dyDescent="0.25">
      <c r="A99" s="13" t="s">
        <v>56</v>
      </c>
      <c r="B99" s="22" t="s">
        <v>160</v>
      </c>
      <c r="C99" s="24">
        <v>855822800</v>
      </c>
    </row>
    <row r="100" spans="1:3" ht="33" x14ac:dyDescent="0.25">
      <c r="A100" s="13" t="s">
        <v>58</v>
      </c>
      <c r="B100" s="22" t="s">
        <v>161</v>
      </c>
      <c r="C100" s="24">
        <v>83280100</v>
      </c>
    </row>
    <row r="101" spans="1:3" ht="24" customHeight="1" x14ac:dyDescent="0.25">
      <c r="A101" s="25" t="s">
        <v>162</v>
      </c>
      <c r="B101" s="18" t="s">
        <v>163</v>
      </c>
      <c r="C101" s="26">
        <f>SUM(C103:C121)</f>
        <v>8138687906.9200001</v>
      </c>
    </row>
    <row r="102" spans="1:3" ht="16.5" x14ac:dyDescent="0.25">
      <c r="A102" s="9"/>
      <c r="B102" s="20" t="s">
        <v>9</v>
      </c>
      <c r="C102" s="26"/>
    </row>
    <row r="103" spans="1:3" ht="49.5" x14ac:dyDescent="0.25">
      <c r="A103" s="13" t="s">
        <v>10</v>
      </c>
      <c r="B103" s="22" t="s">
        <v>164</v>
      </c>
      <c r="C103" s="23">
        <v>3879579.74</v>
      </c>
    </row>
    <row r="104" spans="1:3" ht="57.75" customHeight="1" x14ac:dyDescent="0.25">
      <c r="A104" s="13" t="s">
        <v>12</v>
      </c>
      <c r="B104" s="22" t="s">
        <v>165</v>
      </c>
      <c r="C104" s="23">
        <v>3051427.18</v>
      </c>
    </row>
    <row r="105" spans="1:3" ht="49.5" x14ac:dyDescent="0.25">
      <c r="A105" s="13" t="s">
        <v>18</v>
      </c>
      <c r="B105" s="22" t="s">
        <v>166</v>
      </c>
      <c r="C105" s="23">
        <v>100849100</v>
      </c>
    </row>
    <row r="106" spans="1:3" ht="56.25" customHeight="1" x14ac:dyDescent="0.25">
      <c r="A106" s="13" t="s">
        <v>20</v>
      </c>
      <c r="B106" s="22" t="s">
        <v>167</v>
      </c>
      <c r="C106" s="23">
        <v>115348600</v>
      </c>
    </row>
    <row r="107" spans="1:3" ht="49.5" x14ac:dyDescent="0.25">
      <c r="A107" s="13" t="s">
        <v>22</v>
      </c>
      <c r="B107" s="22" t="s">
        <v>168</v>
      </c>
      <c r="C107" s="23">
        <v>70359400</v>
      </c>
    </row>
    <row r="108" spans="1:3" ht="189" customHeight="1" x14ac:dyDescent="0.25">
      <c r="A108" s="13" t="s">
        <v>24</v>
      </c>
      <c r="B108" s="22" t="s">
        <v>169</v>
      </c>
      <c r="C108" s="23">
        <v>2999900</v>
      </c>
    </row>
    <row r="109" spans="1:3" ht="66" x14ac:dyDescent="0.25">
      <c r="A109" s="13" t="s">
        <v>26</v>
      </c>
      <c r="B109" s="22" t="s">
        <v>170</v>
      </c>
      <c r="C109" s="23">
        <v>25719400</v>
      </c>
    </row>
    <row r="110" spans="1:3" ht="66" x14ac:dyDescent="0.25">
      <c r="A110" s="13" t="s">
        <v>28</v>
      </c>
      <c r="B110" s="22" t="s">
        <v>171</v>
      </c>
      <c r="C110" s="23">
        <v>418332600</v>
      </c>
    </row>
    <row r="111" spans="1:3" ht="89.25" customHeight="1" x14ac:dyDescent="0.25">
      <c r="A111" s="13" t="s">
        <v>30</v>
      </c>
      <c r="B111" s="22" t="s">
        <v>172</v>
      </c>
      <c r="C111" s="23">
        <v>220000000</v>
      </c>
    </row>
    <row r="112" spans="1:3" ht="68.25" customHeight="1" x14ac:dyDescent="0.25">
      <c r="A112" s="13" t="s">
        <v>32</v>
      </c>
      <c r="B112" s="22" t="s">
        <v>173</v>
      </c>
      <c r="C112" s="23">
        <v>20211800</v>
      </c>
    </row>
    <row r="113" spans="1:3" ht="42.75" customHeight="1" x14ac:dyDescent="0.25">
      <c r="A113" s="13" t="s">
        <v>34</v>
      </c>
      <c r="B113" s="22" t="s">
        <v>174</v>
      </c>
      <c r="C113" s="23">
        <v>100000000</v>
      </c>
    </row>
    <row r="114" spans="1:3" ht="66" x14ac:dyDescent="0.25">
      <c r="A114" s="13" t="s">
        <v>36</v>
      </c>
      <c r="B114" s="22" t="s">
        <v>175</v>
      </c>
      <c r="C114" s="23">
        <f>200000000+2000000000+552000000+1503405500+200000000+675021500</f>
        <v>5130427000</v>
      </c>
    </row>
    <row r="115" spans="1:3" ht="122.25" customHeight="1" x14ac:dyDescent="0.25">
      <c r="A115" s="13" t="s">
        <v>38</v>
      </c>
      <c r="B115" s="22" t="s">
        <v>176</v>
      </c>
      <c r="C115" s="23">
        <v>1317500</v>
      </c>
    </row>
    <row r="116" spans="1:3" ht="66" x14ac:dyDescent="0.25">
      <c r="A116" s="13" t="s">
        <v>40</v>
      </c>
      <c r="B116" s="22" t="s">
        <v>177</v>
      </c>
      <c r="C116" s="23">
        <v>100000000</v>
      </c>
    </row>
    <row r="117" spans="1:3" ht="49.5" x14ac:dyDescent="0.25">
      <c r="A117" s="13" t="s">
        <v>42</v>
      </c>
      <c r="B117" s="22" t="s">
        <v>178</v>
      </c>
      <c r="C117" s="23">
        <v>244457600</v>
      </c>
    </row>
    <row r="118" spans="1:3" ht="33" x14ac:dyDescent="0.25">
      <c r="A118" s="13" t="s">
        <v>44</v>
      </c>
      <c r="B118" s="22" t="s">
        <v>179</v>
      </c>
      <c r="C118" s="23">
        <v>1000000</v>
      </c>
    </row>
    <row r="119" spans="1:3" ht="33" x14ac:dyDescent="0.25">
      <c r="A119" s="13" t="s">
        <v>46</v>
      </c>
      <c r="B119" s="22" t="s">
        <v>180</v>
      </c>
      <c r="C119" s="23">
        <v>40000000</v>
      </c>
    </row>
    <row r="120" spans="1:3" ht="66" x14ac:dyDescent="0.25">
      <c r="A120" s="13" t="s">
        <v>48</v>
      </c>
      <c r="B120" s="22" t="s">
        <v>181</v>
      </c>
      <c r="C120" s="23">
        <v>251300</v>
      </c>
    </row>
    <row r="121" spans="1:3" ht="49.5" x14ac:dyDescent="0.25">
      <c r="A121" s="13" t="s">
        <v>50</v>
      </c>
      <c r="B121" s="22" t="s">
        <v>182</v>
      </c>
      <c r="C121" s="23">
        <v>1540482700</v>
      </c>
    </row>
    <row r="122" spans="1:3" ht="16.5" x14ac:dyDescent="0.25">
      <c r="A122" s="6" t="s">
        <v>183</v>
      </c>
      <c r="B122" s="27" t="s">
        <v>184</v>
      </c>
      <c r="C122" s="28">
        <v>884550256</v>
      </c>
    </row>
    <row r="123" spans="1:3" ht="16.5" x14ac:dyDescent="0.25">
      <c r="A123" s="29"/>
      <c r="B123" s="22" t="s">
        <v>9</v>
      </c>
      <c r="C123" s="30"/>
    </row>
    <row r="124" spans="1:3" ht="55.5" customHeight="1" x14ac:dyDescent="0.25">
      <c r="A124" s="13" t="s">
        <v>10</v>
      </c>
      <c r="B124" s="22" t="s">
        <v>185</v>
      </c>
      <c r="C124" s="23">
        <f>36250+40700</f>
        <v>76950</v>
      </c>
    </row>
    <row r="125" spans="1:3" ht="41.25" customHeight="1" thickBot="1" x14ac:dyDescent="0.3">
      <c r="A125" s="31" t="s">
        <v>12</v>
      </c>
      <c r="B125" s="32" t="s">
        <v>186</v>
      </c>
      <c r="C125" s="33" t="s">
        <v>187</v>
      </c>
    </row>
  </sheetData>
  <autoFilter ref="A5:C125"/>
  <mergeCells count="1">
    <mergeCell ref="A3:C3"/>
  </mergeCells>
  <printOptions horizontalCentered="1"/>
  <pageMargins left="0.59055118110236227" right="0.39370078740157483" top="0.59055118110236227" bottom="0.47244094488188981" header="0.31496062992125984" footer="0.31496062992125984"/>
  <pageSetup paperSize="9" scale="82" firstPageNumber="504" fitToHeight="0" orientation="portrait" useFirstPageNumber="1" r:id="rId1"/>
  <headerFooter scaleWithDoc="0">
    <oddHeader>&amp;R&amp;"Times New Roman,обычный"&amp;11&amp;P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vt:lpstr>
      <vt:lpstr>'2021'!Заголовки_для_печати</vt:lpstr>
      <vt:lpstr>'2021'!Область_печати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2021-12-01T12:34:12Z</cp:lastPrinted>
  <dcterms:created xsi:type="dcterms:W3CDTF">2021-11-12T17:03:57Z</dcterms:created>
  <dcterms:modified xsi:type="dcterms:W3CDTF">2021-12-03T10:33:34Z</dcterms:modified>
</cp:coreProperties>
</file>