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1355" windowHeight="8985" tabRatio="476" activeTab="8"/>
  </bookViews>
  <sheets>
    <sheet name="табл 1" sheetId="1" r:id="rId1"/>
    <sheet name="табл 2" sheetId="2" r:id="rId2"/>
    <sheet name="табл 3" sheetId="3" state="hidden" r:id="rId3"/>
    <sheet name="Лист1" sheetId="4" state="hidden" r:id="rId4"/>
    <sheet name="табл 3-1" sheetId="5" r:id="rId5"/>
    <sheet name="табл 3-2" sheetId="6" r:id="rId6"/>
    <sheet name="табл 3-4" sheetId="7" r:id="rId7"/>
    <sheet name="табл 3-5" sheetId="8" r:id="rId8"/>
    <sheet name="табл 3-ГП" sheetId="9" r:id="rId9"/>
  </sheets>
  <definedNames>
    <definedName name="_xlnm.Print_Area" localSheetId="0">'табл 1'!$A$1:$O$235</definedName>
  </definedNames>
  <calcPr fullCalcOnLoad="1"/>
</workbook>
</file>

<file path=xl/sharedStrings.xml><?xml version="1.0" encoding="utf-8"?>
<sst xmlns="http://schemas.openxmlformats.org/spreadsheetml/2006/main" count="718" uniqueCount="268">
  <si>
    <t>план</t>
  </si>
  <si>
    <t>факт</t>
  </si>
  <si>
    <t>…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</si>
  <si>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</si>
  <si>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</si>
  <si>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</si>
  <si>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</si>
  <si>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</si>
  <si>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</si>
  <si>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</si>
  <si>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 *) Приводится фактическое значение индикатора или показателя за год, предшествующий отчетному.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</si>
  <si>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</si>
  <si>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</si>
  <si>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</si>
  <si>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3</t>
  </si>
  <si>
    <t xml:space="preserve">Подпрограмма "Регулирование качества окружающей среды,повышение уровня экологического образования населения"
</t>
  </si>
  <si>
    <t xml:space="preserve">Степень охвата существующих особо охраняемых природных территорий (памятников природы) комплексным экологическим обследованием (по занимаемой площади)
</t>
  </si>
  <si>
    <t xml:space="preserve">Расширение сети особо охраняемых природных территорий регионального значения
</t>
  </si>
  <si>
    <t xml:space="preserve">Степень охвата территории области комплексным мониторингом окружающей среды
</t>
  </si>
  <si>
    <t>4</t>
  </si>
  <si>
    <t xml:space="preserve">Количество населенных пунктов, охваченных наблюдениями за состоянием атмосферного воздуха
</t>
  </si>
  <si>
    <t>5</t>
  </si>
  <si>
    <t xml:space="preserve">Доля населения области, принявшего участие в экологических мероприятиях, к общему числу населения области
</t>
  </si>
  <si>
    <t>6</t>
  </si>
  <si>
    <t xml:space="preserve">Количество выполненных предписаний по устранению правонарушений в сфере охраны окружающей среды и природопользования по отношению к общему количеству предписаний
</t>
  </si>
  <si>
    <t>%</t>
  </si>
  <si>
    <t>шт.</t>
  </si>
  <si>
    <t>ед.</t>
  </si>
  <si>
    <t>Количество проектов муниципальных программ в сфере благоустройства территорий, реализованных муниципальными образованиями - победителями областного конкурса на звание "Самое благоустроенное муниципальное образование Калужской области"</t>
  </si>
  <si>
    <t>шт</t>
  </si>
  <si>
    <t>Количество специализированной мусоровозной техники с крано-манипуляторной установкой для внедрения системы сбора бытовых отходов заглубленными емкостями</t>
  </si>
  <si>
    <t>Подпрограмма "Обеспечение реализации полномочий в сфере административно-технического контроля"</t>
  </si>
  <si>
    <t>удельный вес возбужденных дел об административных правонарушениях от числа выявленных правонарушениях</t>
  </si>
  <si>
    <t>удельный вес рассмотренных дел об административных правонарушениях от числа возбужденных дел</t>
  </si>
  <si>
    <t>удельный вес устраненных правонарушений от числа выявленных правонарушений</t>
  </si>
  <si>
    <t>удельный вес по постановлений по делам об административных правонарушениях, оставленных в силе от числа вынесенных</t>
  </si>
  <si>
    <t>Сумма денежных взысканий, поступившая в областной и местные бюджеты, в результате применения мер административного воздействия</t>
  </si>
  <si>
    <t>тыс. руб.</t>
  </si>
  <si>
    <t>Наименование мероприятий</t>
  </si>
  <si>
    <t>Пояснение о выполненных программных мероприятиях в отчетном году</t>
  </si>
  <si>
    <t>роспись</t>
  </si>
  <si>
    <t>выполнение</t>
  </si>
  <si>
    <t>Общий объем  финансирования  государственной программы - всего</t>
  </si>
  <si>
    <t>в том числе за счет средств:</t>
  </si>
  <si>
    <t>областного бюджета</t>
  </si>
  <si>
    <t>федерального бюджета</t>
  </si>
  <si>
    <t>местных бюджетов</t>
  </si>
  <si>
    <t>Из них:</t>
  </si>
  <si>
    <t xml:space="preserve">1.3. Поддержание, восстановление и регулирование численности животных видов, в том числе занесенных в Красную книгу
</t>
  </si>
  <si>
    <t xml:space="preserve">2.1. Развитие территориальной системы мониторинга окружающей среды
</t>
  </si>
  <si>
    <t xml:space="preserve">мероприятие 3. Формирование экологической культуры населения Калужской области, развитие экологического образования и воспитания
</t>
  </si>
  <si>
    <t xml:space="preserve">3.1. Экологическое образование и просвещение населения Калужской области. Информационное обеспечение населения достоверной информацией в области охраны окружающей среды, издательская деятельность, организация и проведение тематических телевизионных и радиовещательных программ, публикаций в средствах печати, приобретение специальной литературы, оборудования, компьютерных программ и материалов, организация, проведение семинаров, конференций, выставок, совещаний, конкурсов, природоохранных акций; организация участия представителей детских образовательных и иных учреждений в мероприятиях по экологическому образованию
</t>
  </si>
  <si>
    <t xml:space="preserve">Головатская Т.Е. (4842)71-99-59                      </t>
  </si>
  <si>
    <t>Общий объем  финансирования  подпрограммы "Обеспечение реализации полномочий в сфере административно-технического контроля" - всего</t>
  </si>
  <si>
    <t>проведение комплекса организационных и хозяйственныхмероприятий, направленных на повышение эффективности административно-технического контроля</t>
  </si>
  <si>
    <t>Таблица  № 3</t>
  </si>
  <si>
    <t xml:space="preserve">Расчет оценки эффективности реализации государственной программы  (подпрограммы) Калужской области в 2014 году  
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</si>
  <si>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*)"Регулирование качества окружающей среды,
повышение уровня экологического образования населения"
</t>
    </r>
  </si>
  <si>
    <t xml:space="preserve">Критерий 1 - Степень  достижения целей и решения задач государственной программы (подпрограммы) </t>
  </si>
  <si>
    <t xml:space="preserve">Наименование индикатора (показателя) </t>
  </si>
  <si>
    <t>ед.изм</t>
  </si>
  <si>
    <t xml:space="preserve"> Pi -плановое значение индикатора (показателя) </t>
  </si>
  <si>
    <t>Fi - фактическое значение индикатолра (показателя)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</si>
  <si>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</si>
  <si>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                                   m
Cel = (1 / m) x SUM (Si),
                                  i=1
</t>
  </si>
  <si>
    <t>Степень охвата существующих особо охраняемых природных территорий (памятников природы) комплексным экологическим обследованием (по занимаемой площади)</t>
  </si>
  <si>
    <t>Расширение сети особо охраняемых природных территорий регионального значения</t>
  </si>
  <si>
    <t>Степень охвата территории области комплексным мониторингом окружающей среды</t>
  </si>
  <si>
    <t>Количество населенных пунктов, охваченных наблюдениями за состоянием атмосферного воздуха</t>
  </si>
  <si>
    <t>Доля населения области, принявшего участие в экологических мероприятиях, к общему числу населения области</t>
  </si>
  <si>
    <t>Количество выполненных предписаний по устранению правонарушений в сфере охраны окружающей среды и природопользования по отношению к общему количеству предписаний</t>
  </si>
  <si>
    <t>Сумма значений</t>
  </si>
  <si>
    <t>Cel - оценка степени достижения цели, решения задачи государственной программы (подпрограммы)</t>
  </si>
  <si>
    <t>Критерий 2 - Соответствие запланированному уровню затрат и эффективности использования средств областного бюджета государственной программы (подпрограммы)</t>
  </si>
  <si>
    <t xml:space="preserve">L - объем бюджетных ассигнований, предусмотренных в государственной программе (подпрограмме) на 2014 г. </t>
  </si>
  <si>
    <t>K - кассовое исполнение расходов в 2014 году</t>
  </si>
  <si>
    <t>Fin = K / L x 100%,</t>
  </si>
  <si>
    <t xml:space="preserve"> Fin - уровень финансирования реализации основных мероприятий государственной программы (подпрограммы)</t>
  </si>
  <si>
    <t>Критерий 3 -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</si>
  <si>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</si>
  <si>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</si>
  <si>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</si>
  <si>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Суммма значений x 100%</t>
  </si>
  <si>
    <t>Mer - оценка степени реализации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</si>
  <si>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 **)</t>
  </si>
  <si>
    <t>O = (Cel + Fin + Mer) / 3</t>
  </si>
  <si>
    <t xml:space="preserve">O - комплексная оценка эффективности реализации государственной программы </t>
  </si>
  <si>
    <t>Градации оценки эффективности реализации государственной программы Калужской области</t>
  </si>
  <si>
    <t>Виды результатов оценки</t>
  </si>
  <si>
    <t>Границы диапозона оценки</t>
  </si>
  <si>
    <t>Высокий уровень эффективности</t>
  </si>
  <si>
    <t>95% и более</t>
  </si>
  <si>
    <t>Удовлетворительный уровень эффективности</t>
  </si>
  <si>
    <t>от 80% до 95%</t>
  </si>
  <si>
    <t>Неудовлетворительный уровень эффективности</t>
  </si>
  <si>
    <t>менее 80%</t>
  </si>
  <si>
    <t xml:space="preserve">Примечание: </t>
  </si>
  <si>
    <t xml:space="preserve">*) Расчет оценки эффективности реализации проводится в целом по государстенной программе и по каждой подпрограмме </t>
  </si>
  <si>
    <t>**) В случае отсутствия в 2014 году контрольных мероприятий применяется следующая формула: O = (Cel + Fin) / 2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</si>
  <si>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*)"Стимулирование муниципальных программ по повышению уровня благоустройства территорий"</t>
    </r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</si>
  <si>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*)"Обеспечение реализации полномочий в сфере административно-технического контроля"</t>
    </r>
  </si>
  <si>
    <t xml:space="preserve"> (Ф.И.О. исполнителя) (№ телефона)</t>
  </si>
  <si>
    <t>Подпрограмма "Развитие системы обращения с отходами производства и потребления в Калужской области"</t>
  </si>
  <si>
    <t>Доля утилизированных (использованных) ТБО в общем объеме образовавшихся ТБО (календарный год, %)</t>
  </si>
  <si>
    <t>Доля рекультивированных площадей муниципальных полигонов (свалок) ТБО по отношению к общей площади карт захоронения муниципальных полигонов (свалок) (календарный год, %)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</si>
  <si>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*)"Развитие системы обращения с отходами
производства и потребления в Калужской области"</t>
    </r>
  </si>
  <si>
    <t>K - кассовое исполнение расходов в 2014 году***)</t>
  </si>
  <si>
    <t>***) Фактическое исполнение по актам принятых работ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</si>
  <si>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</t>
  </si>
  <si>
    <t>Доля использованных и обезвреженных отходов производства и потребления от общего количества образующихся отходов I - IV класса опасности</t>
  </si>
  <si>
    <t>Выбросы в атмосферный воздух вредных (загрязняющих) веществ, отходящих от стационарных источников</t>
  </si>
  <si>
    <t>Объем образованных отходов I - IV класса опасности</t>
  </si>
  <si>
    <t>Доля площади субъекта Российской Федерации, занятая особо охраняемыми природными территориями регионального и местного значения</t>
  </si>
  <si>
    <t>% к 2007</t>
  </si>
  <si>
    <t>на обеспечение реализации государственной программы</t>
  </si>
  <si>
    <t xml:space="preserve">мероприятие 2. Осуществление государственного мониторинга окружающей среды (государственного экологического мониторинга), обеспечение функционирования территориальной системы наблюдения за состоянием окружающей среды на территории Калужской области
</t>
  </si>
  <si>
    <t>По минфину: ОБ+ФБ (5621,9)</t>
  </si>
  <si>
    <t xml:space="preserve">объем вывоза отходов в год составит 40424 кубометров отходов при при выделенном бюджетном ассигновании из областного бюджета </t>
  </si>
  <si>
    <t>Справочно: значения среднероссийского показателя, показателя по Центральному федеральному округу**)</t>
  </si>
  <si>
    <t xml:space="preserve">**) Приводится на основании сведений о значениях показателей (индикаторов) государственной программы "Охрана окружающей среды" на 2012 - 2020 годы", утвержденной Постановлением Правительства Российской Федерации от 15.04.2014 № 326 (в разрезе субъектов Российской Федерации)
</t>
  </si>
  <si>
    <t>значения среднероссийского показателя, показателя по Центральному федеральному округу**)</t>
  </si>
  <si>
    <t>нет показателей</t>
  </si>
  <si>
    <t xml:space="preserve">Выбросы в атмосферный воздух вредных (загрязняющих) веществ, отходящих от стационарных источников, процентов к 2007 году
</t>
  </si>
  <si>
    <t xml:space="preserve">Доля использованных и обезвреженных отходов производства и потребления от общего количества образующихся отходов I - IV класса опасности, процентов
</t>
  </si>
  <si>
    <t xml:space="preserve">Доля площади субъекта Российской Федерации, занятая особо охраняемыми природными территориями регионального и местного значения, процентов
</t>
  </si>
  <si>
    <t>Создание, ремонт и восстановление объектов благоустройства, являющихся неотъемлемой частью внешней среды проживания по конкурсу – выполнено в рамках  реализации проектов по благоустройству территорий населенных пунктов муниципальных образований</t>
  </si>
  <si>
    <t>Контрольные мероприятия не предусмотрены</t>
  </si>
  <si>
    <t>с учетом выполненных работ</t>
  </si>
  <si>
    <t xml:space="preserve"> 1.1 "Иные межбюджетные трансферты в виде грантов муниципальным образованиям Калужской области - победителям областного конкурса на звание "Самое благоустроенное муниципальное образование Калужской области" - всего</t>
  </si>
  <si>
    <t>Критерий 2 - Степень реализации контрольных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</si>
  <si>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</t>
  </si>
  <si>
    <t>Градации оценки эффективности реализации государственной программы Калужской области (подпрограммы)</t>
  </si>
  <si>
    <t>Границы диапазона оценки</t>
  </si>
  <si>
    <t xml:space="preserve">Доля утилизированных (использованных) ТБО в общем объеме образовавшихся ТБО
</t>
  </si>
  <si>
    <t xml:space="preserve">Доля рекультивированных площадей муниципальных полигонов (свалок) ТБО по отношению к общей площади карт захоронения муниципальных полигонов (свалок) (нарастающим итогом)
</t>
  </si>
  <si>
    <t xml:space="preserve">Доля объектов комплексной переработки ТБО в структуре действующих муниципальных полигонов (свалок) ТБО (нарастающим итогом)
</t>
  </si>
  <si>
    <t xml:space="preserve">1.1 Мероприятия по сохранению природных объектов и комплексов, являющихся ООПТ регионального значения
</t>
  </si>
  <si>
    <t xml:space="preserve">1.2. Ведение Красной книги Калужской области
</t>
  </si>
  <si>
    <t>1.4. Проведение комплексного экологического обследования ООПТ регионального (областного) значения и территорий, которым планируется придать правовой статус ООПТ регионального (областного) значения; инвентаризация ООПТ</t>
  </si>
  <si>
    <t xml:space="preserve">  </t>
  </si>
  <si>
    <t>Государственное задание выполнено в полном объеме 100%</t>
  </si>
  <si>
    <t>предусмотрено</t>
  </si>
  <si>
    <t xml:space="preserve">кассовое исполнение </t>
  </si>
  <si>
    <t xml:space="preserve"> 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</si>
  <si>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</si>
  <si>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</si>
  <si>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m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</si>
  <si>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</si>
  <si>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n</t>
  </si>
  <si>
    <t>Сумма значений x 100%</t>
  </si>
  <si>
    <t>Критерий 2 - Степень реализации контрольных мероприятий подпрограммы</t>
  </si>
  <si>
    <t xml:space="preserve">Критерий 1 - Степень достижения целей и решения задач подпрограммы </t>
  </si>
  <si>
    <r>
      <rPr>
        <i/>
        <sz val="11"/>
        <rFont val="Times New Roman"/>
        <family val="1"/>
      </rPr>
      <t>4.1. Обеспечение регионального государственного экологического надзора лабораторно-аналитической информацией</t>
    </r>
    <r>
      <rPr>
        <sz val="11"/>
        <rFont val="Times New Roman"/>
        <family val="1"/>
      </rPr>
      <t xml:space="preserve">
</t>
    </r>
  </si>
  <si>
    <t xml:space="preserve">Критерий 1 - Степень достижения целей и решения задач государственной программы (подпрограммы) </t>
  </si>
  <si>
    <t xml:space="preserve">Критерий 1 - Степень достижения целей и решения задач государственной программы </t>
  </si>
  <si>
    <t>привлеченные средства</t>
  </si>
  <si>
    <t>4.2. Организация и проведение государственной экологической экспертизы объектов регионального уровня, заказчиком которой выступает министерство природных ресурсов и экологии Калужской области</t>
  </si>
  <si>
    <t>5.1. Развитие учреждения в сфере природопользования и экологии в отношении которого министерство осуществляет функции и полномочия учредителя</t>
  </si>
  <si>
    <t>мероприятие 1 "Предоставление мер государственной поддержки при реализации  мероприятий муниципальных программ в сфере благоустройства территорий муниципальных образований области - победителей областных конкурсов , в том числе:</t>
  </si>
  <si>
    <r>
      <rPr>
        <b/>
        <sz val="11"/>
        <rFont val="Times New Roman"/>
        <family val="1"/>
      </rPr>
      <t>4. Формирование эффективной системы управления в области рационального природопользования, охраны окружающей среды и обеспечения экологической безопасности</t>
    </r>
    <r>
      <rPr>
        <sz val="11"/>
        <rFont val="Times New Roman"/>
        <family val="1"/>
      </rPr>
      <t xml:space="preserve">
</t>
    </r>
  </si>
  <si>
    <t>5. Развитие учреждения в сфере природопользования и экологии  в отношении которого министерство природных ресурсов, экологии и благоустройства Калужской области осуществляет функции и полномочия учредителя</t>
  </si>
  <si>
    <t>Наблюдаемое по годам увеличение выбросов в атмосферу связано с введением в строй новых промышленных предприятий, но при достаточно эффективной очистке выбросов  показатель ИЗА  (качество атмосферного воздуха описывается этим комплексным показателем)  также изменяется, но не столь значительно - в пределах 1,71-5,0 (загрязнение низкое или повышенное).  Также значительно увеличивается количество автотранспорта.</t>
  </si>
  <si>
    <t>Таблица  № 3.1</t>
  </si>
  <si>
    <t xml:space="preserve">Комплексная оценка эфективности релизации государственной программы </t>
  </si>
  <si>
    <t xml:space="preserve">Данные об использовании бюджетных ассигнований и средств  из иных источников, направленнных на реализацию подпрограммы "Развитие системы обращения с отходами производства и потребления в Калужской области" государственной программы "Охрана окружающей среды в Калужской области" </t>
  </si>
  <si>
    <t xml:space="preserve">Данные об использовании бюджетных ассигнований  и средств из иных источников, направленных на реализацию подпрограммы "Регулирования качества окружающей среды и повышение уровня экологического образования населения" государственной программы Калужской области  "Охрана окружающей среды в Калужской области" </t>
  </si>
  <si>
    <t xml:space="preserve">Данные об использовании бюджетных ассигнований и средств  из иных источников, направленнных на обеспечение реализации государственной программы "Охрана окружающей среды в Калужской области" </t>
  </si>
  <si>
    <t xml:space="preserve">Данные об использовании бюджетных ассигнований и средств  из иных источников, направленнных на реализацию подпрограммы "Обеспечение реализации полномочий в сфере административно-технического контроля"государственной программы "Охрана окружающей среды в Калужской области" </t>
  </si>
  <si>
    <t>Данные об использовании бюджетных ассигнований и средств  из иных источников, направленнных на реализацию  подпрограммы "Стимулирование муниципальных программ по повышению уровня благоустройства территорий"государственной программы "Охрана окружающей среды в Калужской области"</t>
  </si>
  <si>
    <t xml:space="preserve">предусмотрено </t>
  </si>
  <si>
    <t>2017 год - отчетный</t>
  </si>
  <si>
    <t xml:space="preserve"> 2017 год  (тыс. руб.)</t>
  </si>
  <si>
    <t xml:space="preserve">Расчет оценки эффективности реализации подпрограммы "Регулирование качества окружащей среды, повышение уровня экологического образования населения" в 2017 году  
</t>
  </si>
  <si>
    <r>
      <t xml:space="preserve">Расчет оценки эффективности реализации государственной программы  "Охрана окружающей среды в Калужской области"   ____________________________________________________________________________ </t>
    </r>
    <r>
      <rPr>
        <i/>
        <sz val="10"/>
        <color indexed="8"/>
        <rFont val="Times New Roman"/>
        <family val="1"/>
      </rPr>
      <t>(наименование)</t>
    </r>
    <r>
      <rPr>
        <b/>
        <sz val="16"/>
        <color indexed="8"/>
        <rFont val="Times New Roman"/>
        <family val="1"/>
      </rPr>
      <t xml:space="preserve"> в 2017 году  *)
</t>
    </r>
  </si>
  <si>
    <t xml:space="preserve">Доля обслуживаемых мест сбора и вывоза твердых коммунальных отходов
</t>
  </si>
  <si>
    <t xml:space="preserve"> -</t>
  </si>
  <si>
    <t>Подпрограмма "Формирование современной городской среды"</t>
  </si>
  <si>
    <t>Количество благоустроенных дворовых территорий</t>
  </si>
  <si>
    <t>Доля площади благоустроенных дворовых территорий</t>
  </si>
  <si>
    <t>Охват населения благоустроенными дворовыми территориями</t>
  </si>
  <si>
    <t>Количество благоустроенных муниципальных территорий соответствующего функционального назначения</t>
  </si>
  <si>
    <t>Площадь благоустроенных муниципальных территорий соответствующего функционального назначения</t>
  </si>
  <si>
    <t>Доля площади благоустроенных муниципальных территорий соответствующего функционального назначения</t>
  </si>
  <si>
    <t>Доля трудового участия в выполнении минимального перечня работ по благоустройству дворовых территорий заинтересованных лиц</t>
  </si>
  <si>
    <t>Доля финансового участия в выполнении дополнительного перечня работ по благоустройству дворовых территорий заинтересованных лиц</t>
  </si>
  <si>
    <t>7</t>
  </si>
  <si>
    <t>8</t>
  </si>
  <si>
    <t>га</t>
  </si>
  <si>
    <r>
      <t xml:space="preserve">Расчет оценки эффективности реализации подпрограммы " Формирование современной городской среды"   </t>
    </r>
    <r>
      <rPr>
        <b/>
        <sz val="16"/>
        <color indexed="8"/>
        <rFont val="Times New Roman"/>
        <family val="1"/>
      </rPr>
      <t xml:space="preserve"> в 2017 году  *
</t>
    </r>
  </si>
  <si>
    <r>
      <t xml:space="preserve">Расчет оценки эффективности реализации подпрограммы " Обеспечение реализации полномочий в сфере административно-технического контроля"   </t>
    </r>
    <r>
      <rPr>
        <b/>
        <sz val="16"/>
        <color indexed="8"/>
        <rFont val="Times New Roman"/>
        <family val="1"/>
      </rPr>
      <t xml:space="preserve"> в 2017 году  *
</t>
    </r>
  </si>
  <si>
    <t>Данные об использовании бюджетных ассигнований и средств  из иных источников, направленнных на реализацию подпрограммы "Формирование современной городской среды" государственной программы "Охрана окружающей среды в Калужской области"</t>
  </si>
  <si>
    <t>Общий объем  финансирования  подпрограммы "Формирование современной городской среды" - всего</t>
  </si>
  <si>
    <t>Благоустройство дворовых территорий многоквартирных домов</t>
  </si>
  <si>
    <t xml:space="preserve">мероприятие 1 "Благоустройство дворовых территорий многоквартирных домов", всего
</t>
  </si>
  <si>
    <t xml:space="preserve">мероприятие 2 "Благоустройство территорий соответствующего функционального назначения
", всего
</t>
  </si>
  <si>
    <t xml:space="preserve">Благоустройство территорий соответствующего функционального назначения
</t>
  </si>
  <si>
    <r>
      <t xml:space="preserve">Расчет оценки эффективности реализации подпрограммы "Развитие системы обращения с отходами производстива и потребления  Калужской области"  </t>
    </r>
    <r>
      <rPr>
        <b/>
        <sz val="16"/>
        <color indexed="8"/>
        <rFont val="Times New Roman"/>
        <family val="1"/>
      </rPr>
      <t xml:space="preserve"> в 2017 году  *
</t>
    </r>
  </si>
  <si>
    <t xml:space="preserve">Примечание: ***) В случае отсутствия в 2017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</si>
  <si>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Анализ показал, что отклонение фактического результата от планового параметра связано с качественным составом проверенных субъектов предпринимательской деятельности. Так, две трети фактов неисполнения предписаний допущено всего пятью юридическими лицами и индивидуальными предпринимателями.</t>
  </si>
  <si>
    <t>62,11/61,31</t>
  </si>
  <si>
    <t>77,45/78,67</t>
  </si>
  <si>
    <t>97,97/98,91</t>
  </si>
  <si>
    <t>1447,04/157,5</t>
  </si>
  <si>
    <t>3,44/2,54</t>
  </si>
  <si>
    <t>Рекультивирован полигон в Барятинском районе площадью 0,75 га. Подготовлен проект рекультивации полигона  в г. Калуге.</t>
  </si>
  <si>
    <t xml:space="preserve">В 2017 году финансирование данного мероприятия не осуществлялось </t>
  </si>
  <si>
    <t>Доля использованных и обезвреженных отходов производства и потребления от общего количества образующихся отходов I - IV класса опасности *)</t>
  </si>
  <si>
    <t>Объем образованных отходов I - IV класса опасности *)</t>
  </si>
  <si>
    <t xml:space="preserve">в 2017 году в программе благоустройства принимали участие муниципальные образования, на территории которых расположены населенные пункты  с численностью населения свыше 1000 чел. 
На реализацию мероприятий  по благоустройству  дворовых и общественных территорий в 2017 году направлено более 545,8 млн рублей, 262,0 млн рублей – из федерального бюджета и  более 283,8 млн рублей - из областного бюджета.
Всего приняли участие 22 муниципальных образования, на территории которых в общей сложности было благоустроено 357 дворовых и  41 общественные территории.
В 2018 году работа в данном направлении будет продолжена в рамках государственной программы «Формирование современной городской среды в Калужской области», утвержденная постановлением Правительства Калужской области от 31.10.2017 № 620.
</t>
  </si>
  <si>
    <t>2. Формирование комплексов по переработке отходов производства, потребления и вторичных материальных ресурсов</t>
  </si>
  <si>
    <t>2.1. Формирование предприятий по комплексной переработке отходов производства, потребления и вторичных материальных ресурсов, а также мусоросортировочных и мусороперегрузочных комплексов</t>
  </si>
  <si>
    <t>3. Рекультивация не подлежащих эксплуатации объектов размещения отходов</t>
  </si>
  <si>
    <t>3.1. Рекультивация полигонов (свалок) отходов производства и потребления</t>
  </si>
  <si>
    <t>4. Организация и обслуживание мест сбора и вывоза твердых бытовых отходов</t>
  </si>
  <si>
    <t>4.1. Предоставление субсидий юридическим лицам (за исключением государственных (муниципальных) учреждений, некоммерческих организаций) на возмещение затрат по организации и последующему обслуживанию мест сбора и вывозу твердых коммунальных отходов по схеме, определяемой министерством строительства и жилищно-коммунального хозяйства Калужской области, а также на ликвидацию стихийных свалок в зоне ответственности</t>
  </si>
  <si>
    <t>4.2. Увеличение уставного фонда государственного предприятия Калужской области "Калужский региональный экологический оператор"</t>
  </si>
  <si>
    <t xml:space="preserve">Мероприятие 1 Сохранение природной среды, в том числе естественных экологических систем, объектов животного и растительного мира, в том числе:
</t>
  </si>
  <si>
    <t>Общий объем  финансирования  подпрограммы  "Развитие системы обращения с отходами производства и потребления в Калужской области"  - всего</t>
  </si>
  <si>
    <t>Общий объем финансирования подпрограммы "Регулирования качества окружающей среды и повышение уровня экологического образования населения" всего:</t>
  </si>
  <si>
    <t>Общий объем  финансирования  подпрограммы  "Стимулирование муниципальных программ по повышению уровня благоустройства территорий"  - всего</t>
  </si>
  <si>
    <t>1.5 Приобретение и установка специальных зарядных станций для электромобилей с осуществлением зарядки электромобилей</t>
  </si>
  <si>
    <t>1.6. Субсидии органам местного самоуправления Калужской области на мероприятия по сохранению и благоустройству ООПТ, имеющих категорию памятника природы федерального значения , в рамках решения вопросов местного значения по использованию, охране, защите, воспроизводству лесов ООПТ, расположенных в границах населенных пунктов</t>
  </si>
  <si>
    <t>В 2017 году в Калужской области действуют три мусоросортировочные станции, два мусоросортировочных комплекса и одна мусороперегрузочная площадка.</t>
  </si>
  <si>
    <t xml:space="preserve">В 2017 году в Калужской области было 15 действующих  полигонов (свалок) ТКО, включенных в государственный реестр объектов размещения отходов (ГРОРО), который ведет Управление Росприроднадзора по Калужской области. При этом действуют Калужский завод по производству альтернативного топлива (КЗПАТ); ОП ОАО «Лафарж Цемент» (внедрил технологию использования альтернативного топлива из твёрдых бытовых отходов в качестве "клинкера" для цементных печей) и мусороперерабатывающий объект  с  участком компостирования  и размещения  неутилизируемых  отходов 4-5 класса  опасности в г. Сухиничи Калужской  области. </t>
  </si>
  <si>
    <t xml:space="preserve">издан  сборник Красной книги Калужской области. Том 2. Том 2. Животный мир» в количестве 1000 экз. </t>
  </si>
  <si>
    <t>мероприятие 1 "Проведение комплекса организационных и хозяйственных мероприятий, направленных на повышение эффективности административно-технического контроля", в том числе:</t>
  </si>
  <si>
    <t>Таблица  № 3.4</t>
  </si>
  <si>
    <t>Таблица  № 3.2</t>
  </si>
  <si>
    <t>Таблица  № 3.5</t>
  </si>
  <si>
    <t>Таблица  № 3.6</t>
  </si>
  <si>
    <r>
      <t>Государственная программа Калужской области</t>
    </r>
    <r>
      <rPr>
        <b/>
        <sz val="8"/>
        <rFont val="Times New Roman"/>
        <family val="1"/>
      </rPr>
      <t xml:space="preserve"> "Охрана окружающей среды в Калужской области" </t>
    </r>
  </si>
  <si>
    <t xml:space="preserve"> объем вывоза отходов в год составит не менее 30 тыс. куб. м
</t>
  </si>
  <si>
    <t>Данные об использовании бюджетных ассигнований и средств  из иных источников, направленнных на реализацию государственной программы "Охрана окружающей среды в Калужской области"</t>
  </si>
  <si>
    <t>конкретизировать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</si>
  <si>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 *)</t>
  </si>
  <si>
    <t>Выбросы в атмосферный воздух вредных (загрязняющих) веществ, отходящих от стационарных источников  *)</t>
  </si>
  <si>
    <t>Доля площади субъекта Российской Федерации, занятая особо охраняемыми природными территориями регионального и местного значения  *)</t>
  </si>
  <si>
    <t xml:space="preserve">В рамках осуществления управления в области охраны и использования особо охраняемых природных территорий регионального значения, ведение кадастра особо охраняемых природных территорий регионального значения в 2017 году принято 28 постановлений Правительства Калужской области, которыми в установленном Законом Калужской области «О регулировании отдельных правоотношений, связанных с охраной окружающей среды, на территории Калужской области». 4 проекта постановлени проходят согласование в установленном порядке. 
</t>
  </si>
  <si>
    <t>2016 год  ***)</t>
  </si>
  <si>
    <t xml:space="preserve">Снижение значений относительного показателя связано с увеличеснием абсолютных объемов выбросов в связи с введением в строй новых промышленных предприятий, и, возмоно, неэффективной работой пылегазоулавливающих установок на дейтвующих предприятиях. Модернизация системы газоочистки - одно из самых дорогостоящих мероприятий, поэтому предприятия эксплуатируют существующее оборудование до полного его износа. Кроме того, возможно некорректное представление соответствующих показателей в отчете 2ТП – воздух  информация Росстата.
Выход - необходима глобальная модернизация пылегазоулавливающих установок на действующих предприятиях и установка высокоэффективного оборудования газоочистки на вводимых мощностях.
</t>
  </si>
  <si>
    <t xml:space="preserve">обеспечение организации и проведения государственной экологической экспертизы объектов регионального уровня, заказчиком которой выступает министерство природных ресурсов и экологии  Калужской области
</t>
  </si>
  <si>
    <t>в Калужской области действует три мусоросортировочные станции, два мусоросортировочных комплекса и одна мусороперегрузочная площадка</t>
  </si>
  <si>
    <t>для обеспечения функционирования территориальной системы наблюдения за состоянием окружающей среды на территории Калужской области выделенные средства областного бюджета в сумме 100,0 тыс. рублей были направлены на погашение кредиторской задолженности прошлого года по государственному контракту от 19.02.2016 № 10 заключенному с ООО «Экоаналитика» за оказанные услуги по объекту «Развитие территориальной системы мониторинга окружающей среды»</t>
  </si>
  <si>
    <t xml:space="preserve"> - проведено комплексное экологическое обследование ООПТ регионального значения в Ферзиковском и Перемышльском районах Калужской области по гос.контрактус ФГБО ВО «Калужский государственный университет им. К.Э. Циолковского»; - изготовлены информационные аншлаги об ООПТ регионального значения ООО «Ваш Домъ» по гос. контрактам изготовлено 108 шт.; - проведено описание местоположения границ ООПТ регионального значения и направлению сведений о границах ООПТ регионального значения в Единый государственный реестр недвижимости по гос.контрактам ООО «ПК ГЕО»  (12 ООПТ), ОАО «Калугаземпредприятие»  (16 ООПТ); - ООО «Лестехсервис плюс» по гос.контракту проведены санитарно-оздоровительные мероприятия (очистка территории от загрязнения, захламления и иного негативного воздействия) на ООПТ регионального значения «Парк «Дубки» (г. Малоярославец, площадь – 22,7741 га), «Парк Передельский» (Медынский район, с. Передел, площадь – 3,6 га) ; - НО «Фонд муниципального развития г. Калуги» по 1 этапу гос. контракта проведено лесопатологическое обследование лесных участков, входящих в границы ООПТ регионального значения: «Городской бор в г. Кондрово» (Дзержинский район, ГКУ Калужской области «Дзержинское лесничество», Кондровское участковое лесничество, кварталы 38, 41, 42, 49, площадь – 391 га); «Кедровые насаждения» (Мещовский район, ГКУ Калужской области «Мещовское лесничество», Мещовское участковое лесничество, кварталы 89 (выдел 3) и 90 (выдел 9), площадь – 2,5 га), «Бор-брусничник, бор ландышево-орляковый» (местоположение – Калужская область, Куйбышевский район, ГКУ Калужской области «Куйбышевское лесничество», Кузьминичское участковое лесничество, кварталы 73 и 74, площадь – 341 га).</t>
  </si>
  <si>
    <t>проведена 1 экспертиза материалов комплексного экологического обследования</t>
  </si>
  <si>
    <t xml:space="preserve"> - изготовлено печатное издание «Доклад о состоянии природных ресурсов и охране окружающей среды на территории Калужской области в 2016 году» в виде книги тиражом 500 экземпляров и оригинал-макет печатного издания в электронном виде в формате PDF на электронном носителе в одном экземпляре (ООО «Амирит» по гос.контракту);
 - организован и проведен Третий Международный экологический Форум «Сохранение природных источников и безопасность жизни» - ЧУК «Музей «Русская печь» по гос.контракту</t>
  </si>
  <si>
    <t xml:space="preserve">В 2017 году увеличение объемов образования отходов было в пределах ежегодных среднестатистических 10-15%.
Значительное увеличение объемов образования отходов I-IV классов опасности  по сравнению с 2007 г. происходило скачкообразно: в 2013 – в 2,5 раза и в 2015 – в 3,5 раза. Связано с введением в эти годы новых предприятий и индустриальных парков в Калужской области (по сравнению с 2007 г., увеличение объемов отходов металлургического производства в 2013 - в 4 раза, в 2014 году – более, чем в 10 раз. Это объясняется тем, что  в формате кластера с 2013 года начал работу «НЛМК Калуга». В 2014 году он вышел на промышленную мощность. В 2015 г. открылся завод двигателей VW, начали работу 3 крупных фармзавода — Novo Nordisk, «НиармедикПлюс», «АстраЗенека». 
Также связано с развитием в этот период агропромышленного комплекса. Только в 2015 году в регионе начали работу 49 КФХ. В этот период более, чем в 550 раз возросли объемы образования отходов животноводства. При этом отходы животноводства практически на 100% используются в собственном производстве.
</t>
  </si>
  <si>
    <t>В ходе осуществления административно-технического контроля было выявлено 3543 нарушения, в т.ч. нарушения, принятие мер в отношении которых не отнесено к компетенции управления административно-технического контроля области, поэтому материалы в отношении 225 нарушений были направлены по подведомственности. Также из общего количества возбужденных административных дел за 2017 год (1836) было возбуждено 363 административных дела, в которых объединено по субъекту правонарушения 1671 нарушение. При учёте данных обстоятельств значение индикатора за 2017 год составит 89,4, а исполнение - 127,71%</t>
  </si>
  <si>
    <t xml:space="preserve">Рассмотрение протоколов по статье 20.25 Кодекса Российской Федерации об административных правонарушениях, составленных сотрудниками управления административно-технического контроля области, подведомственно мировому суду. С учётом того, что в мировой суд за 2017 год направлено 103 протокола об административном правонарушении, значение индикатора составит 99,9, а выполнение 105,16% </t>
  </si>
  <si>
    <t>На уменьшение сумм денежных взысканий, поступивших в областной и местные бюджеты повлияло то, что с 2014 года мировым судом не рассматриваются (возвращаются в адрес управления без рассмотрения) дела, возбужденные по ст. 20.25 Кодекса Российской Федерции об административных правонарушениях в отношении физических лиц. Также повлекло уменьшение неналоговых поступлений (штрафов) в бюджет то обстоятельство, что в 2017 году для принудительного взыскания в Федеральную службу судебных приставов были направлены постановления на общую сумму 3348,5 тыс.рублей, а исполнено - на сумму 1018,0 тыс.рублей. Помимо этого, на снижение сумм административных штрафов влияет введённый с 01.01.2016 года мораторий на проведение плановых проверок в отношении субъектов малого и среднего бизнеса</t>
  </si>
  <si>
    <t>исп. Зацепина Г.Ю. (4842) 71-99-59</t>
  </si>
  <si>
    <t>***) показатели 2016 года откорректированы по данным официального доклада о состоянии природных ресурсов и охране окружающей среды на территории Калужской области в 2016 году</t>
  </si>
  <si>
    <t xml:space="preserve">В 2017 году Управлением активно велась работа по исполнению функций органа, уполномоченного на осуществление государственного регионального контроля в сфере перевозок пассажиров и багажа легковым такси (данными полномочиями Управление было наделено в декабре 2013 года).
В 2017 году Управлением проведено 8 внеплановых проверок ( на основании подписанного закона Президентом РФ на три года запрещается проведение плановых проверок в отношении малого бизнеса, Мораторий устанавливается на период с 1 января 2016 года по 31 декабря 2018 года)  из них: 
- 3 внеплановые выездные проверки;
- 5 внеплановые документарные проверки.
По итогу проведенных проверок общее количество наложенных административных наказаний составляет 9 штук, общая сумма наложенных административных штрафов 119 тысяч рублей из них:
- ИП – 26 тыс. руб.;
- ООО – 93 тыс. руб. 
Обжалованных решений нет. 
Проверками охвачено 1043 транспортных средства, используемых в качестве легкового такси.
 Кроме того, в 2017 году Управлением совместно с ГИБДД проведено 39 рейдовых мероприятия. В результате проверено 311 единиц легкового такси, выявлено 41 нарушение, сумма наложенных административных штрафов составила 481 тыс. руб.
</t>
  </si>
  <si>
    <t xml:space="preserve">Зацепина Г.Ю.  (4842)71-99-59                      </t>
  </si>
  <si>
    <r>
      <t>1-й вариант расчета комплексной оценки эффективности реализации государственной программы, если в ее состав  входят подпрограммы: 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0,5 * Cel +  0,5 *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>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программы,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 - средняя величина комплексных оценок подпрограмм, входящих в государственную программу</t>
    </r>
  </si>
  <si>
    <r>
      <t>2-ой вариант расчета комплексной оценки эффективности реализации государственной программы, если в ее состав не входят подпрограммы: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0,9 * Cel + 0,1 * Mer,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
</t>
    </r>
  </si>
  <si>
    <t>Комплексная оценка эффективности реализации подпрограммы ***)</t>
  </si>
  <si>
    <r>
      <t>Расчет комплексной оценки эффективности реализации подпрограммы: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= 0,8 * Cel + 0,2 * Mer, где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комплексная оценка подпрограммы
</t>
    </r>
  </si>
  <si>
    <t>Проведены  исследования объектов окружающей среды, включающих отбор проб и проведение измерений с обработкой и представлением в министерство их результатов, в том числе: исследования воды – 694 шт., атмосферного воздуха и выбросов – 500 шт., отходов производства и потребления – 45 шт., почвы – 10 шт. Произведена оплата кредиторской задолженности за 2016 год.</t>
  </si>
  <si>
    <t>проведено комплексное экологическое обследование ООПТ регионального значения в Ферзиковском и Перемышльском районах Калужской области по государственному контракту от 15.08.2017 № 0137200001217002825033854-01 заключенному с ФГБО ВО «Калужский государственный университет им. К.Э. Циолковского»</t>
  </si>
  <si>
    <t>Отклонение фактических результатов от плановых значений связано с тем, что  показатели на 2017 год указаны с учетом предыдущих годов (2014-2016 гг.), реализованных государственной программой, а также из-за  отсутствия полной информации о состоянии территорий требующих благоустройства.
 В 2017 году проведена инвентаризация всех дворовых территорий и общественных мест на территории Калужской области. 
Так по состоянию на начало 2016 года количество благоустроенных дворовых территорий многоквартирных домов составило 2189 единиц. В 2016 году количество благоустроенных дворовых территорий многоквартирных домов составило 345 единиц. Получается (2890-2189-345) 356 единиц - планируемое количество благоустроенных дворовых территорий многоквартирных домов в 2017 году. По итогам   2017 года благоустроено дворовых территорий многоквартирных домов в количестве 357 единиц. В 2018 году работа в данном направлении будет продолжена с учетом полученной информации.</t>
  </si>
  <si>
    <t xml:space="preserve"> обеспечит реализацию в 2017 году не менее 26 муниципальных программ по формированию современной городской среды муниципальных образований Калужской области.
</t>
  </si>
  <si>
    <t>Подпрограмма "Развитие системы обращения с отходами производстива и потребления  Калужской области"</t>
  </si>
  <si>
    <t>Подпрограмма Регулирование качества окружащей среды, повышение уровня экологического образования населения"</t>
  </si>
  <si>
    <t xml:space="preserve">" Формирование современной городской среды" </t>
  </si>
  <si>
    <t>Обеспечение реализации полномочий в сфере административно-технического контроля"</t>
  </si>
  <si>
    <t>Наименование подпрограммы</t>
  </si>
  <si>
    <r>
      <rPr>
        <sz val="10"/>
        <color indexed="8"/>
        <rFont val="Times New Roman"/>
        <family val="1"/>
      </rPr>
      <t>О</t>
    </r>
    <r>
      <rPr>
        <vertAlign val="superscript"/>
        <sz val="10"/>
        <color indexed="8"/>
        <rFont val="Times New Roman"/>
        <family val="1"/>
      </rPr>
      <t xml:space="preserve">ПП - </t>
    </r>
    <r>
      <rPr>
        <sz val="10"/>
        <color indexed="8"/>
        <rFont val="Times New Roman"/>
        <family val="1"/>
      </rPr>
      <t>Комплексная оценка эффективности реализации подпрограммы</t>
    </r>
    <r>
      <rPr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</si>
</sst>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#,##0.0000"/>
    <numFmt numFmtId="179" formatCode="_-* #,##0.0000_р_._-;\-* #,##0.0000_р_._-;_-* &quot;-&quot;????_р_._-;_-@_-"/>
    <numFmt numFmtId="180" formatCode="0.0000"/>
    <numFmt numFmtId="181" formatCode="0.000000"/>
    <numFmt numFmtId="182" formatCode="_-* #,##0.000000_р_._-;\-* #,##0.000000_р_._-;_-* &quot;-&quot;??_р_._-;_-@_-"/>
    <numFmt numFmtId="183" formatCode="0.00000"/>
    <numFmt numFmtId="184" formatCode="_-* #,##0.0_р_._-;\-* #,##0.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"/>
    <numFmt numFmtId="192" formatCode="0.0000000"/>
    <numFmt numFmtId="193" formatCode="#,##0.0"/>
    <numFmt numFmtId="194" formatCode="#,##0.00000"/>
    <numFmt numFmtId="195" formatCode="0.000000000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8"/>
      <name val="Courier New"/>
      <family val="3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FF0000"/>
      <name val="Arial Cyr"/>
      <family val="0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9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4" fontId="11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174" fontId="11" fillId="33" borderId="19" xfId="0" applyNumberFormat="1" applyFont="1" applyFill="1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/>
    </xf>
    <xf numFmtId="174" fontId="11" fillId="35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1" fontId="16" fillId="0" borderId="0" xfId="0" applyNumberFormat="1" applyFont="1" applyAlignment="1">
      <alignment/>
    </xf>
    <xf numFmtId="0" fontId="0" fillId="0" borderId="0" xfId="0" applyAlignment="1">
      <alignment wrapText="1"/>
    </xf>
    <xf numFmtId="0" fontId="11" fillId="34" borderId="16" xfId="0" applyFont="1" applyFill="1" applyBorder="1" applyAlignment="1">
      <alignment horizontal="center"/>
    </xf>
    <xf numFmtId="0" fontId="11" fillId="34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13" xfId="0" applyFont="1" applyBorder="1" applyAlignment="1">
      <alignment/>
    </xf>
    <xf numFmtId="0" fontId="2" fillId="0" borderId="2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4" fillId="0" borderId="18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horizontal="center" vertical="top"/>
    </xf>
    <xf numFmtId="172" fontId="2" fillId="0" borderId="20" xfId="0" applyNumberFormat="1" applyFont="1" applyFill="1" applyBorder="1" applyAlignment="1">
      <alignment horizontal="center" vertical="top"/>
    </xf>
    <xf numFmtId="0" fontId="74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4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74" fillId="0" borderId="18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31" xfId="0" applyFont="1" applyFill="1" applyBorder="1" applyAlignment="1">
      <alignment/>
    </xf>
    <xf numFmtId="0" fontId="75" fillId="0" borderId="32" xfId="0" applyFont="1" applyFill="1" applyBorder="1" applyAlignment="1">
      <alignment/>
    </xf>
    <xf numFmtId="0" fontId="74" fillId="0" borderId="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Fill="1" applyAlignment="1">
      <alignment horizontal="justify" vertical="center"/>
    </xf>
    <xf numFmtId="0" fontId="19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72" fontId="2" fillId="0" borderId="33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13" xfId="0" applyFont="1" applyFill="1" applyBorder="1" applyAlignment="1">
      <alignment/>
    </xf>
    <xf numFmtId="0" fontId="76" fillId="0" borderId="14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" fontId="74" fillId="0" borderId="10" xfId="0" applyNumberFormat="1" applyFont="1" applyFill="1" applyBorder="1" applyAlignment="1">
      <alignment/>
    </xf>
    <xf numFmtId="2" fontId="74" fillId="0" borderId="1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93" fontId="4" fillId="0" borderId="21" xfId="0" applyNumberFormat="1" applyFont="1" applyFill="1" applyBorder="1" applyAlignment="1">
      <alignment horizontal="center" vertical="center" wrapText="1"/>
    </xf>
    <xf numFmtId="193" fontId="23" fillId="0" borderId="10" xfId="0" applyNumberFormat="1" applyFont="1" applyFill="1" applyBorder="1" applyAlignment="1">
      <alignment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0" xfId="6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center" vertical="top"/>
    </xf>
    <xf numFmtId="0" fontId="74" fillId="0" borderId="27" xfId="0" applyFont="1" applyFill="1" applyBorder="1" applyAlignment="1">
      <alignment/>
    </xf>
    <xf numFmtId="0" fontId="76" fillId="0" borderId="21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vertical="top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/>
    </xf>
    <xf numFmtId="172" fontId="29" fillId="0" borderId="33" xfId="0" applyNumberFormat="1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2" fontId="29" fillId="0" borderId="18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top"/>
    </xf>
    <xf numFmtId="49" fontId="29" fillId="0" borderId="27" xfId="0" applyNumberFormat="1" applyFont="1" applyFill="1" applyBorder="1" applyAlignment="1">
      <alignment horizontal="center" vertical="top"/>
    </xf>
    <xf numFmtId="0" fontId="29" fillId="0" borderId="21" xfId="0" applyFont="1" applyFill="1" applyBorder="1" applyAlignment="1">
      <alignment horizontal="justify" vertical="center" wrapText="1"/>
    </xf>
    <xf numFmtId="0" fontId="29" fillId="0" borderId="21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49" fontId="29" fillId="0" borderId="36" xfId="0" applyNumberFormat="1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justify" vertical="center" wrapText="1"/>
    </xf>
    <xf numFmtId="2" fontId="29" fillId="0" borderId="20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49" fontId="29" fillId="0" borderId="37" xfId="0" applyNumberFormat="1" applyFont="1" applyFill="1" applyBorder="1" applyAlignment="1">
      <alignment horizontal="center" vertical="top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horizontal="center" vertical="top" wrapText="1"/>
    </xf>
    <xf numFmtId="172" fontId="29" fillId="0" borderId="21" xfId="0" applyNumberFormat="1" applyFont="1" applyFill="1" applyBorder="1" applyAlignment="1">
      <alignment horizontal="center" vertical="top"/>
    </xf>
    <xf numFmtId="0" fontId="29" fillId="0" borderId="21" xfId="0" applyFont="1" applyFill="1" applyBorder="1" applyAlignment="1">
      <alignment horizontal="center" vertical="top"/>
    </xf>
    <xf numFmtId="172" fontId="29" fillId="0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left" vertical="top" wrapText="1"/>
    </xf>
    <xf numFmtId="172" fontId="29" fillId="0" borderId="10" xfId="0" applyNumberFormat="1" applyFont="1" applyFill="1" applyBorder="1" applyAlignment="1">
      <alignment horizontal="center" vertical="top" wrapText="1"/>
    </xf>
    <xf numFmtId="49" fontId="29" fillId="0" borderId="25" xfId="0" applyNumberFormat="1" applyFont="1" applyFill="1" applyBorder="1" applyAlignment="1">
      <alignment horizontal="center" vertical="top"/>
    </xf>
    <xf numFmtId="0" fontId="29" fillId="0" borderId="20" xfId="0" applyFont="1" applyFill="1" applyBorder="1" applyAlignment="1">
      <alignment horizontal="left" vertical="top" wrapText="1"/>
    </xf>
    <xf numFmtId="172" fontId="29" fillId="0" borderId="20" xfId="0" applyNumberFormat="1" applyFont="1" applyFill="1" applyBorder="1" applyAlignment="1">
      <alignment horizontal="center" vertical="top"/>
    </xf>
    <xf numFmtId="172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top"/>
    </xf>
    <xf numFmtId="0" fontId="29" fillId="0" borderId="21" xfId="0" applyFont="1" applyFill="1" applyBorder="1" applyAlignment="1">
      <alignment horizontal="left" vertical="center" wrapText="1"/>
    </xf>
    <xf numFmtId="2" fontId="29" fillId="0" borderId="33" xfId="0" applyNumberFormat="1" applyFont="1" applyFill="1" applyBorder="1" applyAlignment="1">
      <alignment horizontal="center" vertical="top"/>
    </xf>
    <xf numFmtId="49" fontId="29" fillId="0" borderId="34" xfId="0" applyNumberFormat="1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top" wrapText="1"/>
    </xf>
    <xf numFmtId="172" fontId="29" fillId="0" borderId="12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horizontal="left"/>
    </xf>
    <xf numFmtId="2" fontId="29" fillId="36" borderId="33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29" fillId="0" borderId="10" xfId="0" applyNumberFormat="1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/>
    </xf>
    <xf numFmtId="0" fontId="74" fillId="0" borderId="18" xfId="0" applyFont="1" applyFill="1" applyBorder="1" applyAlignment="1">
      <alignment horizontal="center"/>
    </xf>
    <xf numFmtId="0" fontId="79" fillId="0" borderId="0" xfId="0" applyFont="1" applyAlignment="1">
      <alignment horizontal="left" vertical="top" wrapText="1"/>
    </xf>
    <xf numFmtId="172" fontId="74" fillId="0" borderId="19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74" fillId="7" borderId="19" xfId="0" applyFont="1" applyFill="1" applyBorder="1" applyAlignment="1">
      <alignment/>
    </xf>
    <xf numFmtId="2" fontId="74" fillId="7" borderId="18" xfId="0" applyNumberFormat="1" applyFont="1" applyFill="1" applyBorder="1" applyAlignment="1">
      <alignment vertical="top" wrapText="1"/>
    </xf>
    <xf numFmtId="0" fontId="74" fillId="0" borderId="17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/>
    </xf>
    <xf numFmtId="0" fontId="74" fillId="0" borderId="18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top" wrapText="1"/>
    </xf>
    <xf numFmtId="193" fontId="19" fillId="0" borderId="10" xfId="0" applyNumberFormat="1" applyFont="1" applyFill="1" applyBorder="1" applyAlignment="1">
      <alignment horizontal="center" vertical="center"/>
    </xf>
    <xf numFmtId="193" fontId="23" fillId="0" borderId="10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vertical="top" wrapText="1"/>
    </xf>
    <xf numFmtId="0" fontId="74" fillId="0" borderId="19" xfId="0" applyFont="1" applyFill="1" applyBorder="1" applyAlignment="1">
      <alignment/>
    </xf>
    <xf numFmtId="0" fontId="74" fillId="0" borderId="0" xfId="0" applyFont="1" applyFill="1" applyBorder="1" applyAlignment="1">
      <alignment horizontal="left" vertical="top" wrapText="1"/>
    </xf>
    <xf numFmtId="0" fontId="79" fillId="0" borderId="0" xfId="0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1" fontId="74" fillId="0" borderId="19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top"/>
    </xf>
    <xf numFmtId="0" fontId="29" fillId="0" borderId="20" xfId="0" applyFont="1" applyFill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justify" vertical="top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horizontal="left"/>
    </xf>
    <xf numFmtId="0" fontId="29" fillId="0" borderId="15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/>
    </xf>
    <xf numFmtId="0" fontId="29" fillId="0" borderId="18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 wrapText="1"/>
    </xf>
    <xf numFmtId="0" fontId="30" fillId="0" borderId="39" xfId="0" applyFont="1" applyFill="1" applyBorder="1" applyAlignment="1">
      <alignment horizontal="center" vertical="top"/>
    </xf>
    <xf numFmtId="0" fontId="30" fillId="0" borderId="40" xfId="0" applyFont="1" applyFill="1" applyBorder="1" applyAlignment="1">
      <alignment horizontal="center" vertical="top"/>
    </xf>
    <xf numFmtId="0" fontId="30" fillId="0" borderId="41" xfId="0" applyFont="1" applyFill="1" applyBorder="1" applyAlignment="1">
      <alignment horizontal="center" vertical="top"/>
    </xf>
    <xf numFmtId="0" fontId="30" fillId="0" borderId="42" xfId="0" applyFont="1" applyFill="1" applyBorder="1" applyAlignment="1">
      <alignment horizontal="center" vertical="top"/>
    </xf>
    <xf numFmtId="0" fontId="30" fillId="0" borderId="3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3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4" fontId="11" fillId="33" borderId="12" xfId="0" applyNumberFormat="1" applyFont="1" applyFill="1" applyBorder="1" applyAlignment="1">
      <alignment horizontal="center"/>
    </xf>
    <xf numFmtId="174" fontId="11" fillId="33" borderId="19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74" fontId="11" fillId="0" borderId="12" xfId="0" applyNumberFormat="1" applyFont="1" applyBorder="1" applyAlignment="1">
      <alignment horizontal="center" vertical="center"/>
    </xf>
    <xf numFmtId="172" fontId="11" fillId="33" borderId="50" xfId="0" applyNumberFormat="1" applyFont="1" applyFill="1" applyBorder="1" applyAlignment="1">
      <alignment horizontal="center" vertical="center"/>
    </xf>
    <xf numFmtId="172" fontId="11" fillId="33" borderId="51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4" fontId="11" fillId="33" borderId="12" xfId="0" applyNumberFormat="1" applyFont="1" applyFill="1" applyBorder="1" applyAlignment="1">
      <alignment horizontal="center"/>
    </xf>
    <xf numFmtId="174" fontId="11" fillId="33" borderId="19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174" fontId="11" fillId="0" borderId="12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left" vertical="center" wrapText="1"/>
    </xf>
    <xf numFmtId="0" fontId="11" fillId="34" borderId="38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4" borderId="10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justify" vertical="center" wrapText="1"/>
    </xf>
    <xf numFmtId="0" fontId="11" fillId="35" borderId="38" xfId="0" applyFont="1" applyFill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3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5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2" fontId="11" fillId="33" borderId="50" xfId="0" applyNumberFormat="1" applyFont="1" applyFill="1" applyBorder="1" applyAlignment="1">
      <alignment horizontal="center" vertical="center"/>
    </xf>
    <xf numFmtId="172" fontId="11" fillId="33" borderId="51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/>
    </xf>
    <xf numFmtId="0" fontId="8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1" fillId="0" borderId="62" xfId="0" applyFont="1" applyBorder="1" applyAlignment="1">
      <alignment horizontal="left"/>
    </xf>
    <xf numFmtId="0" fontId="11" fillId="0" borderId="63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174" fontId="11" fillId="35" borderId="50" xfId="0" applyNumberFormat="1" applyFont="1" applyFill="1" applyBorder="1" applyAlignment="1">
      <alignment horizontal="center" vertical="center"/>
    </xf>
    <xf numFmtId="174" fontId="11" fillId="35" borderId="55" xfId="0" applyNumberFormat="1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1" fillId="0" borderId="17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justify" vertical="top" wrapText="1"/>
    </xf>
    <xf numFmtId="174" fontId="11" fillId="33" borderId="50" xfId="0" applyNumberFormat="1" applyFont="1" applyFill="1" applyBorder="1" applyAlignment="1">
      <alignment horizontal="center"/>
    </xf>
    <xf numFmtId="174" fontId="11" fillId="33" borderId="51" xfId="0" applyNumberFormat="1" applyFont="1" applyFill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0" borderId="35" xfId="0" applyFont="1" applyBorder="1" applyAlignment="1">
      <alignment horizontal="left" vertical="top"/>
    </xf>
    <xf numFmtId="0" fontId="11" fillId="0" borderId="48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74" fillId="0" borderId="34" xfId="0" applyFont="1" applyFill="1" applyBorder="1" applyAlignment="1">
      <alignment horizontal="left" vertical="top" wrapText="1"/>
    </xf>
    <xf numFmtId="0" fontId="74" fillId="0" borderId="12" xfId="0" applyFont="1" applyFill="1" applyBorder="1" applyAlignment="1">
      <alignment horizontal="left" vertical="top" wrapText="1"/>
    </xf>
    <xf numFmtId="0" fontId="75" fillId="0" borderId="46" xfId="0" applyFont="1" applyFill="1" applyBorder="1" applyAlignment="1">
      <alignment horizontal="center" vertical="center" wrapText="1"/>
    </xf>
    <xf numFmtId="0" fontId="75" fillId="0" borderId="47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/>
    </xf>
    <xf numFmtId="0" fontId="74" fillId="0" borderId="18" xfId="0" applyFont="1" applyFill="1" applyBorder="1" applyAlignment="1">
      <alignment horizontal="center"/>
    </xf>
    <xf numFmtId="0" fontId="82" fillId="0" borderId="35" xfId="0" applyFont="1" applyFill="1" applyBorder="1" applyAlignment="1">
      <alignment horizontal="center" vertical="top" wrapText="1"/>
    </xf>
    <xf numFmtId="0" fontId="82" fillId="0" borderId="48" xfId="0" applyFont="1" applyFill="1" applyBorder="1" applyAlignment="1">
      <alignment horizontal="center" vertical="top"/>
    </xf>
    <xf numFmtId="0" fontId="82" fillId="0" borderId="49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 vertical="top" wrapText="1"/>
    </xf>
    <xf numFmtId="0" fontId="75" fillId="0" borderId="52" xfId="0" applyFont="1" applyFill="1" applyBorder="1" applyAlignment="1">
      <alignment horizontal="left"/>
    </xf>
    <xf numFmtId="0" fontId="74" fillId="0" borderId="53" xfId="0" applyFont="1" applyFill="1" applyBorder="1" applyAlignment="1">
      <alignment horizontal="left" vertical="center" wrapText="1"/>
    </xf>
    <xf numFmtId="0" fontId="74" fillId="0" borderId="54" xfId="0" applyFont="1" applyFill="1" applyBorder="1" applyAlignment="1">
      <alignment horizontal="left" vertical="center" wrapText="1"/>
    </xf>
    <xf numFmtId="0" fontId="74" fillId="0" borderId="55" xfId="0" applyFont="1" applyFill="1" applyBorder="1" applyAlignment="1">
      <alignment horizontal="left" vertical="center" wrapText="1"/>
    </xf>
    <xf numFmtId="0" fontId="75" fillId="0" borderId="52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4" fillId="0" borderId="64" xfId="0" applyFont="1" applyFill="1" applyBorder="1" applyAlignment="1">
      <alignment horizontal="center" vertical="center" wrapText="1"/>
    </xf>
    <xf numFmtId="0" fontId="74" fillId="0" borderId="65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61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4" fillId="0" borderId="34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top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left" vertical="top" wrapText="1"/>
    </xf>
    <xf numFmtId="0" fontId="74" fillId="0" borderId="34" xfId="0" applyFont="1" applyFill="1" applyBorder="1" applyAlignment="1">
      <alignment horizontal="left"/>
    </xf>
    <xf numFmtId="0" fontId="74" fillId="0" borderId="12" xfId="0" applyFont="1" applyFill="1" applyBorder="1" applyAlignment="1">
      <alignment horizontal="left"/>
    </xf>
    <xf numFmtId="0" fontId="74" fillId="0" borderId="12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5" fillId="0" borderId="30" xfId="0" applyFont="1" applyFill="1" applyBorder="1" applyAlignment="1">
      <alignment horizontal="left" vertical="top" wrapText="1"/>
    </xf>
    <xf numFmtId="0" fontId="75" fillId="0" borderId="31" xfId="0" applyFont="1" applyFill="1" applyBorder="1" applyAlignment="1">
      <alignment horizontal="left" vertical="top" wrapText="1"/>
    </xf>
    <xf numFmtId="0" fontId="75" fillId="0" borderId="32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38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top" wrapText="1"/>
    </xf>
    <xf numFmtId="0" fontId="74" fillId="0" borderId="16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4" fillId="0" borderId="10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34" xfId="0" applyFont="1" applyBorder="1" applyAlignment="1">
      <alignment horizontal="left"/>
    </xf>
    <xf numFmtId="0" fontId="74" fillId="0" borderId="12" xfId="0" applyFont="1" applyBorder="1" applyAlignment="1">
      <alignment horizontal="left"/>
    </xf>
    <xf numFmtId="0" fontId="74" fillId="0" borderId="1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2" fontId="74" fillId="0" borderId="12" xfId="0" applyNumberFormat="1" applyFont="1" applyFill="1" applyBorder="1" applyAlignment="1">
      <alignment horizontal="center"/>
    </xf>
    <xf numFmtId="2" fontId="74" fillId="0" borderId="19" xfId="0" applyNumberFormat="1" applyFont="1" applyFill="1" applyBorder="1" applyAlignment="1">
      <alignment horizontal="center"/>
    </xf>
    <xf numFmtId="0" fontId="74" fillId="0" borderId="16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34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5" fillId="0" borderId="30" xfId="0" applyFont="1" applyBorder="1" applyAlignment="1">
      <alignment horizontal="left" vertical="top" wrapText="1"/>
    </xf>
    <xf numFmtId="0" fontId="75" fillId="0" borderId="31" xfId="0" applyFont="1" applyBorder="1" applyAlignment="1">
      <alignment horizontal="left" vertical="top" wrapText="1"/>
    </xf>
    <xf numFmtId="0" fontId="75" fillId="0" borderId="32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4" fillId="0" borderId="17" xfId="0" applyFont="1" applyFill="1" applyBorder="1" applyAlignment="1">
      <alignment horizontal="left" vertical="top" wrapText="1"/>
    </xf>
    <xf numFmtId="0" fontId="74" fillId="0" borderId="3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16</xdr:row>
      <xdr:rowOff>447675</xdr:rowOff>
    </xdr:from>
    <xdr:to>
      <xdr:col>6</xdr:col>
      <xdr:colOff>1076325</xdr:colOff>
      <xdr:row>16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91300" y="7077075"/>
          <a:ext cx="2552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view="pageBreakPreview" zoomScale="90" zoomScaleNormal="60" zoomScaleSheetLayoutView="90" zoomScalePageLayoutView="0" workbookViewId="0" topLeftCell="A3">
      <selection activeCell="A3" sqref="A1:IV16384"/>
    </sheetView>
  </sheetViews>
  <sheetFormatPr defaultColWidth="9.00390625" defaultRowHeight="12.75"/>
  <cols>
    <col min="1" max="1" width="5.875" style="207" customWidth="1"/>
    <col min="2" max="2" width="40.875" style="207" customWidth="1"/>
    <col min="3" max="3" width="8.00390625" style="207" customWidth="1"/>
    <col min="4" max="4" width="10.125" style="207" customWidth="1"/>
    <col min="5" max="5" width="10.875" style="207" customWidth="1"/>
    <col min="6" max="6" width="9.875" style="207" customWidth="1"/>
    <col min="7" max="7" width="11.375" style="207" customWidth="1"/>
    <col min="8" max="8" width="40.625" style="207" customWidth="1"/>
    <col min="9" max="9" width="23.375" style="207" customWidth="1"/>
    <col min="10" max="16384" width="9.125" style="207" customWidth="1"/>
  </cols>
  <sheetData>
    <row r="1" ht="11.25">
      <c r="I1" s="208" t="s">
        <v>13</v>
      </c>
    </row>
    <row r="3" spans="1:9" ht="11.25">
      <c r="A3" s="320" t="s">
        <v>5</v>
      </c>
      <c r="B3" s="320"/>
      <c r="C3" s="320"/>
      <c r="D3" s="320"/>
      <c r="E3" s="320"/>
      <c r="F3" s="320"/>
      <c r="G3" s="320"/>
      <c r="H3" s="320"/>
      <c r="I3" s="320"/>
    </row>
    <row r="4" ht="12" thickBot="1"/>
    <row r="5" spans="1:9" s="209" customFormat="1" ht="11.25">
      <c r="A5" s="323" t="s">
        <v>3</v>
      </c>
      <c r="B5" s="322" t="s">
        <v>7</v>
      </c>
      <c r="C5" s="322" t="s">
        <v>4</v>
      </c>
      <c r="D5" s="322" t="s">
        <v>6</v>
      </c>
      <c r="E5" s="322"/>
      <c r="F5" s="322"/>
      <c r="G5" s="322"/>
      <c r="H5" s="322" t="s">
        <v>11</v>
      </c>
      <c r="I5" s="306" t="s">
        <v>118</v>
      </c>
    </row>
    <row r="6" spans="1:9" s="209" customFormat="1" ht="11.25">
      <c r="A6" s="324"/>
      <c r="B6" s="308"/>
      <c r="C6" s="308"/>
      <c r="D6" s="308" t="s">
        <v>238</v>
      </c>
      <c r="E6" s="321" t="s">
        <v>170</v>
      </c>
      <c r="F6" s="321"/>
      <c r="G6" s="321"/>
      <c r="H6" s="308"/>
      <c r="I6" s="307"/>
    </row>
    <row r="7" spans="1:9" s="209" customFormat="1" ht="31.5" customHeight="1">
      <c r="A7" s="324"/>
      <c r="B7" s="308"/>
      <c r="C7" s="308"/>
      <c r="D7" s="308"/>
      <c r="E7" s="210" t="s">
        <v>0</v>
      </c>
      <c r="F7" s="210" t="s">
        <v>1</v>
      </c>
      <c r="G7" s="210" t="s">
        <v>12</v>
      </c>
      <c r="H7" s="308"/>
      <c r="I7" s="307"/>
    </row>
    <row r="8" spans="1:9" ht="11.25">
      <c r="A8" s="212">
        <v>1</v>
      </c>
      <c r="B8" s="213">
        <v>2</v>
      </c>
      <c r="C8" s="213">
        <v>3</v>
      </c>
      <c r="D8" s="213">
        <v>4</v>
      </c>
      <c r="E8" s="213">
        <v>5</v>
      </c>
      <c r="F8" s="213">
        <v>6</v>
      </c>
      <c r="G8" s="214">
        <v>7</v>
      </c>
      <c r="H8" s="213">
        <v>8</v>
      </c>
      <c r="I8" s="215">
        <v>9</v>
      </c>
    </row>
    <row r="9" spans="1:9" s="209" customFormat="1" ht="11.25">
      <c r="A9" s="216"/>
      <c r="B9" s="309" t="s">
        <v>230</v>
      </c>
      <c r="C9" s="309"/>
      <c r="D9" s="309"/>
      <c r="E9" s="309"/>
      <c r="F9" s="309"/>
      <c r="G9" s="309"/>
      <c r="H9" s="309"/>
      <c r="I9" s="310"/>
    </row>
    <row r="10" spans="1:9" s="209" customFormat="1" ht="202.5">
      <c r="A10" s="217">
        <v>1</v>
      </c>
      <c r="B10" s="218" t="s">
        <v>234</v>
      </c>
      <c r="C10" s="219" t="s">
        <v>25</v>
      </c>
      <c r="D10" s="220">
        <v>85.3</v>
      </c>
      <c r="E10" s="221">
        <v>93</v>
      </c>
      <c r="F10" s="220">
        <v>85.3</v>
      </c>
      <c r="G10" s="222">
        <f>F10/E10*100</f>
        <v>91.72043010752688</v>
      </c>
      <c r="H10" s="219" t="s">
        <v>239</v>
      </c>
      <c r="I10" s="268" t="s">
        <v>199</v>
      </c>
    </row>
    <row r="11" spans="1:10" s="209" customFormat="1" ht="45">
      <c r="A11" s="217">
        <v>2</v>
      </c>
      <c r="B11" s="218" t="s">
        <v>206</v>
      </c>
      <c r="C11" s="219" t="s">
        <v>25</v>
      </c>
      <c r="D11" s="223">
        <v>71.5725927197665</v>
      </c>
      <c r="E11" s="223">
        <v>65.5</v>
      </c>
      <c r="F11" s="223">
        <v>71.5725927197665</v>
      </c>
      <c r="G11" s="222">
        <f>F11/E11*100</f>
        <v>109.27113392330764</v>
      </c>
      <c r="H11" s="224" t="s">
        <v>241</v>
      </c>
      <c r="I11" s="219" t="s">
        <v>200</v>
      </c>
      <c r="J11" s="285"/>
    </row>
    <row r="12" spans="1:10" s="209" customFormat="1" ht="109.5" customHeight="1">
      <c r="A12" s="217">
        <v>3</v>
      </c>
      <c r="B12" s="218" t="s">
        <v>235</v>
      </c>
      <c r="C12" s="219" t="s">
        <v>113</v>
      </c>
      <c r="D12" s="222">
        <v>186.97</v>
      </c>
      <c r="E12" s="222">
        <v>90.8</v>
      </c>
      <c r="F12" s="222">
        <v>186.9679369878272</v>
      </c>
      <c r="G12" s="222">
        <f>E12/F12*100</f>
        <v>48.56447659574468</v>
      </c>
      <c r="H12" s="219" t="s">
        <v>161</v>
      </c>
      <c r="I12" s="225" t="s">
        <v>201</v>
      </c>
      <c r="J12" s="285"/>
    </row>
    <row r="13" spans="1:10" s="209" customFormat="1" ht="281.25">
      <c r="A13" s="217">
        <v>4</v>
      </c>
      <c r="B13" s="218" t="s">
        <v>207</v>
      </c>
      <c r="C13" s="219" t="s">
        <v>113</v>
      </c>
      <c r="D13" s="221">
        <v>385.99717749231763</v>
      </c>
      <c r="E13" s="223">
        <v>172.6</v>
      </c>
      <c r="F13" s="223">
        <v>385.9985204820763</v>
      </c>
      <c r="G13" s="222">
        <f>F13/E13*100</f>
        <v>223.63761325728638</v>
      </c>
      <c r="H13" s="218" t="s">
        <v>246</v>
      </c>
      <c r="I13" s="225" t="s">
        <v>202</v>
      </c>
      <c r="J13" s="285"/>
    </row>
    <row r="14" spans="1:9" s="209" customFormat="1" ht="39.75" customHeight="1" thickBot="1">
      <c r="A14" s="226">
        <v>6</v>
      </c>
      <c r="B14" s="227" t="s">
        <v>236</v>
      </c>
      <c r="C14" s="228" t="s">
        <v>25</v>
      </c>
      <c r="D14" s="220">
        <v>3.64</v>
      </c>
      <c r="E14" s="220">
        <v>1.51</v>
      </c>
      <c r="F14" s="220">
        <v>3.64</v>
      </c>
      <c r="G14" s="222">
        <f>F14/E14*100</f>
        <v>241.05960264900662</v>
      </c>
      <c r="H14" s="213"/>
      <c r="I14" s="225" t="s">
        <v>203</v>
      </c>
    </row>
    <row r="15" spans="1:9" s="209" customFormat="1" ht="12" thickBot="1">
      <c r="A15" s="229"/>
      <c r="B15" s="314" t="s">
        <v>102</v>
      </c>
      <c r="C15" s="315"/>
      <c r="D15" s="315"/>
      <c r="E15" s="315"/>
      <c r="F15" s="315"/>
      <c r="G15" s="315"/>
      <c r="H15" s="312"/>
      <c r="I15" s="313"/>
    </row>
    <row r="16" spans="1:9" s="209" customFormat="1" ht="45">
      <c r="A16" s="230" t="s">
        <v>9</v>
      </c>
      <c r="B16" s="231" t="s">
        <v>133</v>
      </c>
      <c r="C16" s="232" t="s">
        <v>25</v>
      </c>
      <c r="D16" s="233">
        <v>2.4</v>
      </c>
      <c r="E16" s="233">
        <v>8</v>
      </c>
      <c r="F16" s="233">
        <v>8</v>
      </c>
      <c r="G16" s="222">
        <f>F16/E16*100</f>
        <v>100</v>
      </c>
      <c r="H16" s="210" t="s">
        <v>222</v>
      </c>
      <c r="I16" s="234" t="s">
        <v>121</v>
      </c>
    </row>
    <row r="17" spans="1:9" s="209" customFormat="1" ht="56.25">
      <c r="A17" s="216" t="s">
        <v>8</v>
      </c>
      <c r="B17" s="224" t="s">
        <v>134</v>
      </c>
      <c r="C17" s="219" t="s">
        <v>25</v>
      </c>
      <c r="D17" s="233">
        <v>16</v>
      </c>
      <c r="E17" s="233">
        <v>22</v>
      </c>
      <c r="F17" s="233">
        <v>16</v>
      </c>
      <c r="G17" s="222">
        <f>F17/E17*100</f>
        <v>72.72727272727273</v>
      </c>
      <c r="H17" s="210" t="s">
        <v>204</v>
      </c>
      <c r="I17" s="235" t="s">
        <v>121</v>
      </c>
    </row>
    <row r="18" spans="1:9" s="209" customFormat="1" ht="157.5">
      <c r="A18" s="236" t="s">
        <v>14</v>
      </c>
      <c r="B18" s="237" t="s">
        <v>135</v>
      </c>
      <c r="C18" s="219" t="s">
        <v>25</v>
      </c>
      <c r="D18" s="238">
        <v>18.8</v>
      </c>
      <c r="E18" s="238">
        <v>4</v>
      </c>
      <c r="F18" s="238">
        <f>3/15*100</f>
        <v>20</v>
      </c>
      <c r="G18" s="222">
        <f>F18/E18*100</f>
        <v>500</v>
      </c>
      <c r="H18" s="239" t="s">
        <v>223</v>
      </c>
      <c r="I18" s="240" t="s">
        <v>121</v>
      </c>
    </row>
    <row r="19" spans="1:9" ht="33.75">
      <c r="A19" s="236">
        <v>4</v>
      </c>
      <c r="B19" s="241" t="s">
        <v>174</v>
      </c>
      <c r="C19" s="242" t="s">
        <v>25</v>
      </c>
      <c r="D19" s="243" t="s">
        <v>175</v>
      </c>
      <c r="E19" s="238">
        <v>100</v>
      </c>
      <c r="F19" s="238">
        <v>100</v>
      </c>
      <c r="G19" s="222">
        <f>F19/E19*100</f>
        <v>100</v>
      </c>
      <c r="H19" s="244"/>
      <c r="I19" s="240" t="s">
        <v>121</v>
      </c>
    </row>
    <row r="20" spans="1:9" s="209" customFormat="1" ht="12" thickBot="1">
      <c r="A20" s="245"/>
      <c r="B20" s="311" t="s">
        <v>15</v>
      </c>
      <c r="C20" s="312"/>
      <c r="D20" s="312"/>
      <c r="E20" s="312"/>
      <c r="F20" s="312"/>
      <c r="G20" s="312"/>
      <c r="H20" s="312"/>
      <c r="I20" s="313"/>
    </row>
    <row r="21" spans="1:9" s="209" customFormat="1" ht="56.25">
      <c r="A21" s="230" t="s">
        <v>9</v>
      </c>
      <c r="B21" s="246" t="s">
        <v>16</v>
      </c>
      <c r="C21" s="247" t="s">
        <v>25</v>
      </c>
      <c r="D21" s="248">
        <v>70</v>
      </c>
      <c r="E21" s="248">
        <v>75</v>
      </c>
      <c r="F21" s="248">
        <v>75</v>
      </c>
      <c r="G21" s="222">
        <f aca="true" t="shared" si="0" ref="G21:G26">F21/E21*100</f>
        <v>100</v>
      </c>
      <c r="H21" s="249"/>
      <c r="I21" s="234" t="s">
        <v>121</v>
      </c>
    </row>
    <row r="22" spans="1:9" s="209" customFormat="1" ht="146.25">
      <c r="A22" s="216" t="s">
        <v>8</v>
      </c>
      <c r="B22" s="241" t="s">
        <v>17</v>
      </c>
      <c r="C22" s="210" t="s">
        <v>26</v>
      </c>
      <c r="D22" s="250">
        <v>30</v>
      </c>
      <c r="E22" s="250">
        <v>32</v>
      </c>
      <c r="F22" s="250">
        <v>28</v>
      </c>
      <c r="G22" s="222">
        <f t="shared" si="0"/>
        <v>87.5</v>
      </c>
      <c r="H22" s="219" t="s">
        <v>237</v>
      </c>
      <c r="I22" s="235" t="s">
        <v>121</v>
      </c>
    </row>
    <row r="23" spans="1:9" s="209" customFormat="1" ht="33.75">
      <c r="A23" s="216" t="s">
        <v>14</v>
      </c>
      <c r="B23" s="241" t="s">
        <v>18</v>
      </c>
      <c r="C23" s="210" t="s">
        <v>25</v>
      </c>
      <c r="D23" s="250">
        <v>60</v>
      </c>
      <c r="E23" s="250">
        <v>70</v>
      </c>
      <c r="F23" s="250">
        <v>70</v>
      </c>
      <c r="G23" s="222">
        <f t="shared" si="0"/>
        <v>100</v>
      </c>
      <c r="H23" s="211"/>
      <c r="I23" s="235" t="s">
        <v>121</v>
      </c>
    </row>
    <row r="24" spans="1:9" s="209" customFormat="1" ht="33.75">
      <c r="A24" s="216" t="s">
        <v>19</v>
      </c>
      <c r="B24" s="251" t="s">
        <v>20</v>
      </c>
      <c r="C24" s="252" t="s">
        <v>27</v>
      </c>
      <c r="D24" s="250">
        <v>0</v>
      </c>
      <c r="E24" s="250">
        <v>30</v>
      </c>
      <c r="F24" s="250">
        <v>0</v>
      </c>
      <c r="G24" s="222">
        <f t="shared" si="0"/>
        <v>0</v>
      </c>
      <c r="H24" s="210" t="s">
        <v>205</v>
      </c>
      <c r="I24" s="235" t="s">
        <v>121</v>
      </c>
    </row>
    <row r="25" spans="1:9" s="209" customFormat="1" ht="45">
      <c r="A25" s="216" t="s">
        <v>21</v>
      </c>
      <c r="B25" s="251" t="s">
        <v>22</v>
      </c>
      <c r="C25" s="210" t="s">
        <v>25</v>
      </c>
      <c r="D25" s="250">
        <v>60</v>
      </c>
      <c r="E25" s="250">
        <v>62</v>
      </c>
      <c r="F25" s="250">
        <v>62</v>
      </c>
      <c r="G25" s="222">
        <f t="shared" si="0"/>
        <v>100</v>
      </c>
      <c r="H25" s="210"/>
      <c r="I25" s="235" t="s">
        <v>121</v>
      </c>
    </row>
    <row r="26" spans="1:9" s="209" customFormat="1" ht="79.5" thickBot="1">
      <c r="A26" s="253" t="s">
        <v>23</v>
      </c>
      <c r="B26" s="254" t="s">
        <v>24</v>
      </c>
      <c r="C26" s="239" t="s">
        <v>25</v>
      </c>
      <c r="D26" s="255">
        <v>90.6</v>
      </c>
      <c r="E26" s="255">
        <v>90.7</v>
      </c>
      <c r="F26" s="255">
        <v>78.2</v>
      </c>
      <c r="G26" s="259">
        <f t="shared" si="0"/>
        <v>86.21830209481807</v>
      </c>
      <c r="H26" s="210" t="s">
        <v>198</v>
      </c>
      <c r="I26" s="240" t="s">
        <v>121</v>
      </c>
    </row>
    <row r="27" spans="1:9" ht="11.25">
      <c r="A27" s="316" t="s">
        <v>176</v>
      </c>
      <c r="B27" s="317"/>
      <c r="C27" s="318"/>
      <c r="D27" s="318"/>
      <c r="E27" s="318"/>
      <c r="F27" s="318"/>
      <c r="G27" s="317"/>
      <c r="H27" s="318"/>
      <c r="I27" s="319"/>
    </row>
    <row r="28" spans="1:9" ht="33.75" customHeight="1">
      <c r="A28" s="257" t="s">
        <v>9</v>
      </c>
      <c r="B28" s="241" t="s">
        <v>177</v>
      </c>
      <c r="C28" s="219" t="s">
        <v>27</v>
      </c>
      <c r="D28" s="256" t="s">
        <v>175</v>
      </c>
      <c r="E28" s="256">
        <v>2890</v>
      </c>
      <c r="F28" s="213">
        <f>2189+345+357</f>
        <v>2891</v>
      </c>
      <c r="G28" s="222">
        <f aca="true" t="shared" si="1" ref="G28:G35">F28/E28*100</f>
        <v>100.03460207612456</v>
      </c>
      <c r="H28" s="300" t="s">
        <v>260</v>
      </c>
      <c r="I28" s="251" t="s">
        <v>121</v>
      </c>
    </row>
    <row r="29" spans="1:9" ht="28.5" customHeight="1">
      <c r="A29" s="257" t="s">
        <v>8</v>
      </c>
      <c r="B29" s="241" t="s">
        <v>178</v>
      </c>
      <c r="C29" s="219" t="s">
        <v>25</v>
      </c>
      <c r="D29" s="256" t="s">
        <v>175</v>
      </c>
      <c r="E29" s="256">
        <v>42</v>
      </c>
      <c r="F29" s="213">
        <v>14.3</v>
      </c>
      <c r="G29" s="222">
        <f t="shared" si="1"/>
        <v>34.04761904761905</v>
      </c>
      <c r="H29" s="301"/>
      <c r="I29" s="251" t="s">
        <v>121</v>
      </c>
    </row>
    <row r="30" spans="1:9" ht="38.25" customHeight="1">
      <c r="A30" s="257" t="s">
        <v>14</v>
      </c>
      <c r="B30" s="241" t="s">
        <v>179</v>
      </c>
      <c r="C30" s="219" t="s">
        <v>25</v>
      </c>
      <c r="D30" s="256" t="s">
        <v>175</v>
      </c>
      <c r="E30" s="256">
        <v>42</v>
      </c>
      <c r="F30" s="213">
        <v>11.65</v>
      </c>
      <c r="G30" s="222">
        <f t="shared" si="1"/>
        <v>27.73809523809524</v>
      </c>
      <c r="H30" s="301"/>
      <c r="I30" s="251" t="s">
        <v>121</v>
      </c>
    </row>
    <row r="31" spans="1:11" ht="33.75">
      <c r="A31" s="257" t="s">
        <v>19</v>
      </c>
      <c r="B31" s="241" t="s">
        <v>180</v>
      </c>
      <c r="C31" s="219" t="s">
        <v>27</v>
      </c>
      <c r="D31" s="256" t="s">
        <v>175</v>
      </c>
      <c r="E31" s="256">
        <v>588</v>
      </c>
      <c r="F31" s="213">
        <v>41</v>
      </c>
      <c r="G31" s="222">
        <f t="shared" si="1"/>
        <v>6.972789115646258</v>
      </c>
      <c r="H31" s="301"/>
      <c r="I31" s="251" t="s">
        <v>121</v>
      </c>
      <c r="K31" s="207" t="s">
        <v>233</v>
      </c>
    </row>
    <row r="32" spans="1:9" ht="29.25" customHeight="1">
      <c r="A32" s="257" t="s">
        <v>21</v>
      </c>
      <c r="B32" s="241" t="s">
        <v>181</v>
      </c>
      <c r="C32" s="219" t="s">
        <v>187</v>
      </c>
      <c r="D32" s="256" t="s">
        <v>175</v>
      </c>
      <c r="E32" s="256">
        <v>394.23</v>
      </c>
      <c r="F32" s="213">
        <v>114.98</v>
      </c>
      <c r="G32" s="222">
        <f t="shared" si="1"/>
        <v>29.165715445298428</v>
      </c>
      <c r="H32" s="301"/>
      <c r="I32" s="251" t="s">
        <v>121</v>
      </c>
    </row>
    <row r="33" spans="1:9" ht="41.25" customHeight="1">
      <c r="A33" s="257" t="s">
        <v>23</v>
      </c>
      <c r="B33" s="241" t="s">
        <v>182</v>
      </c>
      <c r="C33" s="219" t="s">
        <v>25</v>
      </c>
      <c r="D33" s="256" t="s">
        <v>175</v>
      </c>
      <c r="E33" s="256">
        <v>49</v>
      </c>
      <c r="F33" s="213">
        <v>15.38</v>
      </c>
      <c r="G33" s="222">
        <f t="shared" si="1"/>
        <v>31.387755102040813</v>
      </c>
      <c r="H33" s="301"/>
      <c r="I33" s="251" t="s">
        <v>121</v>
      </c>
    </row>
    <row r="34" spans="1:9" ht="38.25" customHeight="1">
      <c r="A34" s="257" t="s">
        <v>185</v>
      </c>
      <c r="B34" s="241" t="s">
        <v>183</v>
      </c>
      <c r="C34" s="219" t="s">
        <v>25</v>
      </c>
      <c r="D34" s="256" t="s">
        <v>175</v>
      </c>
      <c r="E34" s="256">
        <v>17</v>
      </c>
      <c r="F34" s="213">
        <v>13.01</v>
      </c>
      <c r="G34" s="222">
        <f t="shared" si="1"/>
        <v>76.52941176470588</v>
      </c>
      <c r="H34" s="301"/>
      <c r="I34" s="251" t="s">
        <v>121</v>
      </c>
    </row>
    <row r="35" spans="1:9" ht="33.75" customHeight="1">
      <c r="A35" s="257" t="s">
        <v>186</v>
      </c>
      <c r="B35" s="241" t="s">
        <v>184</v>
      </c>
      <c r="C35" s="219" t="s">
        <v>25</v>
      </c>
      <c r="D35" s="256" t="s">
        <v>175</v>
      </c>
      <c r="E35" s="256">
        <v>8.5</v>
      </c>
      <c r="F35" s="213">
        <v>0.18</v>
      </c>
      <c r="G35" s="222">
        <f t="shared" si="1"/>
        <v>2.1176470588235294</v>
      </c>
      <c r="H35" s="302"/>
      <c r="I35" s="251" t="s">
        <v>121</v>
      </c>
    </row>
    <row r="36" spans="1:9" ht="12" thickBot="1">
      <c r="A36" s="245"/>
      <c r="B36" s="312" t="s">
        <v>31</v>
      </c>
      <c r="C36" s="312"/>
      <c r="D36" s="312"/>
      <c r="E36" s="312"/>
      <c r="F36" s="312"/>
      <c r="G36" s="312"/>
      <c r="H36" s="312"/>
      <c r="I36" s="313"/>
    </row>
    <row r="37" spans="1:9" ht="191.25">
      <c r="A37" s="230" t="s">
        <v>9</v>
      </c>
      <c r="B37" s="258" t="s">
        <v>32</v>
      </c>
      <c r="C37" s="247" t="s">
        <v>25</v>
      </c>
      <c r="D37" s="248">
        <v>53.8</v>
      </c>
      <c r="E37" s="248">
        <v>70</v>
      </c>
      <c r="F37" s="118">
        <v>89.4</v>
      </c>
      <c r="G37" s="259">
        <f>F37/E37*100</f>
        <v>127.71428571428571</v>
      </c>
      <c r="H37" s="2" t="s">
        <v>247</v>
      </c>
      <c r="I37" s="251" t="s">
        <v>121</v>
      </c>
    </row>
    <row r="38" spans="1:9" ht="127.5">
      <c r="A38" s="216" t="s">
        <v>8</v>
      </c>
      <c r="B38" s="241" t="s">
        <v>33</v>
      </c>
      <c r="C38" s="210" t="s">
        <v>25</v>
      </c>
      <c r="D38" s="250">
        <v>110</v>
      </c>
      <c r="E38" s="250">
        <v>95</v>
      </c>
      <c r="F38" s="74">
        <v>99.9</v>
      </c>
      <c r="G38" s="259">
        <f>F38/E38*100</f>
        <v>105.15789473684211</v>
      </c>
      <c r="H38" s="2" t="s">
        <v>248</v>
      </c>
      <c r="I38" s="251" t="s">
        <v>121</v>
      </c>
    </row>
    <row r="39" spans="1:9" ht="22.5">
      <c r="A39" s="216" t="s">
        <v>14</v>
      </c>
      <c r="B39" s="241" t="s">
        <v>34</v>
      </c>
      <c r="C39" s="210" t="s">
        <v>25</v>
      </c>
      <c r="D39" s="250">
        <v>90.5</v>
      </c>
      <c r="E39" s="250">
        <v>80</v>
      </c>
      <c r="F39" s="74">
        <v>96.6</v>
      </c>
      <c r="G39" s="259">
        <f>F39/E39*100</f>
        <v>120.75</v>
      </c>
      <c r="H39" s="211"/>
      <c r="I39" s="251" t="s">
        <v>121</v>
      </c>
    </row>
    <row r="40" spans="1:9" ht="33.75">
      <c r="A40" s="216" t="s">
        <v>19</v>
      </c>
      <c r="B40" s="251" t="s">
        <v>35</v>
      </c>
      <c r="C40" s="210" t="s">
        <v>25</v>
      </c>
      <c r="D40" s="250">
        <v>98.7</v>
      </c>
      <c r="E40" s="250">
        <v>98.5</v>
      </c>
      <c r="F40" s="250">
        <v>98.9</v>
      </c>
      <c r="G40" s="259">
        <f>F40/E40*100</f>
        <v>100.40609137055839</v>
      </c>
      <c r="H40" s="211"/>
      <c r="I40" s="251" t="s">
        <v>121</v>
      </c>
    </row>
    <row r="41" spans="1:9" ht="255.75" thickBot="1">
      <c r="A41" s="260" t="s">
        <v>21</v>
      </c>
      <c r="B41" s="261" t="s">
        <v>36</v>
      </c>
      <c r="C41" s="262" t="s">
        <v>37</v>
      </c>
      <c r="D41" s="263">
        <v>11693</v>
      </c>
      <c r="E41" s="263">
        <v>12000</v>
      </c>
      <c r="F41" s="197">
        <v>9409.1</v>
      </c>
      <c r="G41" s="259">
        <f>F41/E41*100</f>
        <v>78.40916666666668</v>
      </c>
      <c r="H41" s="2" t="s">
        <v>249</v>
      </c>
      <c r="I41" s="251" t="s">
        <v>121</v>
      </c>
    </row>
    <row r="42" spans="1:9" ht="11.25">
      <c r="A42" s="305" t="s">
        <v>250</v>
      </c>
      <c r="B42" s="305"/>
      <c r="C42" s="305"/>
      <c r="D42" s="305"/>
      <c r="E42" s="305"/>
      <c r="F42" s="305"/>
      <c r="G42" s="305"/>
      <c r="H42" s="305"/>
      <c r="I42" s="305"/>
    </row>
    <row r="43" spans="1:9" ht="11.25">
      <c r="A43" s="304" t="s">
        <v>10</v>
      </c>
      <c r="B43" s="304"/>
      <c r="C43" s="304"/>
      <c r="D43" s="304"/>
      <c r="E43" s="304"/>
      <c r="F43" s="304"/>
      <c r="G43" s="304"/>
      <c r="H43" s="304"/>
      <c r="I43" s="304"/>
    </row>
    <row r="44" spans="1:9" ht="11.25">
      <c r="A44" s="303" t="s">
        <v>119</v>
      </c>
      <c r="B44" s="303"/>
      <c r="C44" s="303"/>
      <c r="D44" s="303"/>
      <c r="E44" s="303"/>
      <c r="F44" s="303"/>
      <c r="G44" s="303"/>
      <c r="H44" s="303"/>
      <c r="I44" s="303"/>
    </row>
    <row r="45" spans="1:9" ht="11.25">
      <c r="A45" s="264" t="s">
        <v>251</v>
      </c>
      <c r="B45" s="264"/>
      <c r="C45" s="264"/>
      <c r="D45" s="264"/>
      <c r="E45" s="264"/>
      <c r="F45" s="264"/>
      <c r="G45" s="264"/>
      <c r="H45" s="264"/>
      <c r="I45" s="264"/>
    </row>
    <row r="46" spans="1:9" ht="11.25">
      <c r="A46" s="264"/>
      <c r="B46" s="264"/>
      <c r="C46" s="264"/>
      <c r="D46" s="264"/>
      <c r="E46" s="264"/>
      <c r="F46" s="264"/>
      <c r="G46" s="264"/>
      <c r="H46" s="264"/>
      <c r="I46" s="264"/>
    </row>
    <row r="47" spans="1:9" ht="11.25">
      <c r="A47" s="264"/>
      <c r="B47" s="264"/>
      <c r="C47" s="264"/>
      <c r="D47" s="264"/>
      <c r="E47" s="264"/>
      <c r="F47" s="264"/>
      <c r="G47" s="264"/>
      <c r="H47" s="264"/>
      <c r="I47" s="264"/>
    </row>
    <row r="48" spans="1:9" ht="11.25">
      <c r="A48" s="264"/>
      <c r="B48" s="264"/>
      <c r="C48" s="264"/>
      <c r="D48" s="264"/>
      <c r="E48" s="264"/>
      <c r="F48" s="264"/>
      <c r="G48" s="264"/>
      <c r="H48" s="264"/>
      <c r="I48" s="264"/>
    </row>
    <row r="49" spans="1:9" ht="11.25">
      <c r="A49" s="264"/>
      <c r="B49" s="264"/>
      <c r="C49" s="264"/>
      <c r="D49" s="264"/>
      <c r="E49" s="264"/>
      <c r="F49" s="264"/>
      <c r="G49" s="264"/>
      <c r="H49" s="264"/>
      <c r="I49" s="264"/>
    </row>
    <row r="50" spans="1:9" ht="11.25">
      <c r="A50" s="264"/>
      <c r="B50" s="264"/>
      <c r="C50" s="264"/>
      <c r="D50" s="264"/>
      <c r="E50" s="264"/>
      <c r="F50" s="264"/>
      <c r="G50" s="264"/>
      <c r="H50" s="264"/>
      <c r="I50" s="264"/>
    </row>
    <row r="51" spans="1:9" ht="11.25">
      <c r="A51" s="264"/>
      <c r="B51" s="264"/>
      <c r="C51" s="264"/>
      <c r="D51" s="264"/>
      <c r="E51" s="264"/>
      <c r="F51" s="264"/>
      <c r="G51" s="264"/>
      <c r="H51" s="264"/>
      <c r="I51" s="264"/>
    </row>
    <row r="52" spans="1:9" ht="11.25">
      <c r="A52" s="264"/>
      <c r="B52" s="264"/>
      <c r="C52" s="264"/>
      <c r="D52" s="264"/>
      <c r="E52" s="264"/>
      <c r="F52" s="264"/>
      <c r="G52" s="264"/>
      <c r="H52" s="264"/>
      <c r="I52" s="264"/>
    </row>
    <row r="53" spans="1:9" ht="11.25">
      <c r="A53" s="264"/>
      <c r="B53" s="264"/>
      <c r="C53" s="264"/>
      <c r="D53" s="264"/>
      <c r="E53" s="264"/>
      <c r="F53" s="264"/>
      <c r="G53" s="264"/>
      <c r="H53" s="264"/>
      <c r="I53" s="264"/>
    </row>
    <row r="54" spans="1:9" ht="11.25">
      <c r="A54" s="264"/>
      <c r="B54" s="264"/>
      <c r="C54" s="264"/>
      <c r="D54" s="264"/>
      <c r="E54" s="264"/>
      <c r="F54" s="264"/>
      <c r="G54" s="264"/>
      <c r="H54" s="264"/>
      <c r="I54" s="264"/>
    </row>
    <row r="55" spans="1:9" ht="11.25">
      <c r="A55" s="264"/>
      <c r="B55" s="264"/>
      <c r="C55" s="264"/>
      <c r="D55" s="264"/>
      <c r="E55" s="264"/>
      <c r="F55" s="264"/>
      <c r="G55" s="264"/>
      <c r="H55" s="264"/>
      <c r="I55" s="264"/>
    </row>
    <row r="56" spans="1:9" ht="11.25">
      <c r="A56" s="264"/>
      <c r="B56" s="264"/>
      <c r="C56" s="264"/>
      <c r="D56" s="264"/>
      <c r="E56" s="264"/>
      <c r="F56" s="264"/>
      <c r="G56" s="264"/>
      <c r="H56" s="264"/>
      <c r="I56" s="264"/>
    </row>
    <row r="57" spans="1:9" ht="11.25">
      <c r="A57" s="264"/>
      <c r="B57" s="264"/>
      <c r="C57" s="264"/>
      <c r="D57" s="264"/>
      <c r="E57" s="264"/>
      <c r="F57" s="264"/>
      <c r="G57" s="264"/>
      <c r="H57" s="264"/>
      <c r="I57" s="264"/>
    </row>
    <row r="58" spans="1:9" ht="11.25">
      <c r="A58" s="264"/>
      <c r="B58" s="264"/>
      <c r="C58" s="264"/>
      <c r="D58" s="264"/>
      <c r="E58" s="264"/>
      <c r="F58" s="264"/>
      <c r="G58" s="264"/>
      <c r="H58" s="264"/>
      <c r="I58" s="264"/>
    </row>
    <row r="59" spans="1:9" ht="11.25">
      <c r="A59" s="264"/>
      <c r="B59" s="264"/>
      <c r="C59" s="264"/>
      <c r="D59" s="264"/>
      <c r="E59" s="264"/>
      <c r="F59" s="264"/>
      <c r="G59" s="264"/>
      <c r="H59" s="264"/>
      <c r="I59" s="264"/>
    </row>
    <row r="60" spans="1:9" ht="11.25">
      <c r="A60" s="264"/>
      <c r="B60" s="264"/>
      <c r="C60" s="264"/>
      <c r="D60" s="264"/>
      <c r="E60" s="264"/>
      <c r="F60" s="264"/>
      <c r="G60" s="264"/>
      <c r="H60" s="264"/>
      <c r="I60" s="264"/>
    </row>
    <row r="61" spans="1:9" ht="11.25">
      <c r="A61" s="264"/>
      <c r="B61" s="264"/>
      <c r="C61" s="264"/>
      <c r="D61" s="264"/>
      <c r="E61" s="264"/>
      <c r="F61" s="264"/>
      <c r="G61" s="264"/>
      <c r="H61" s="264"/>
      <c r="I61" s="264"/>
    </row>
    <row r="62" spans="1:9" ht="11.25">
      <c r="A62" s="264"/>
      <c r="B62" s="264"/>
      <c r="C62" s="264"/>
      <c r="D62" s="264"/>
      <c r="E62" s="264"/>
      <c r="F62" s="264"/>
      <c r="G62" s="264"/>
      <c r="H62" s="264"/>
      <c r="I62" s="264"/>
    </row>
    <row r="63" spans="1:9" ht="11.25">
      <c r="A63" s="264"/>
      <c r="B63" s="264"/>
      <c r="C63" s="264"/>
      <c r="D63" s="264"/>
      <c r="E63" s="264"/>
      <c r="F63" s="264"/>
      <c r="G63" s="264"/>
      <c r="H63" s="264"/>
      <c r="I63" s="264"/>
    </row>
    <row r="64" spans="1:9" ht="11.25">
      <c r="A64" s="264"/>
      <c r="B64" s="264"/>
      <c r="C64" s="264"/>
      <c r="D64" s="264"/>
      <c r="E64" s="264"/>
      <c r="F64" s="264"/>
      <c r="G64" s="264"/>
      <c r="H64" s="264"/>
      <c r="I64" s="264"/>
    </row>
    <row r="65" spans="1:9" ht="11.25">
      <c r="A65" s="264"/>
      <c r="B65" s="264"/>
      <c r="C65" s="264"/>
      <c r="D65" s="264"/>
      <c r="E65" s="264"/>
      <c r="F65" s="264"/>
      <c r="G65" s="264"/>
      <c r="H65" s="264"/>
      <c r="I65" s="264"/>
    </row>
    <row r="66" spans="1:9" ht="11.25">
      <c r="A66" s="264"/>
      <c r="B66" s="264"/>
      <c r="C66" s="264"/>
      <c r="D66" s="264"/>
      <c r="E66" s="264"/>
      <c r="F66" s="264"/>
      <c r="G66" s="264"/>
      <c r="H66" s="264"/>
      <c r="I66" s="264"/>
    </row>
    <row r="67" spans="1:9" ht="11.25">
      <c r="A67" s="264"/>
      <c r="B67" s="264"/>
      <c r="C67" s="264"/>
      <c r="D67" s="264"/>
      <c r="E67" s="264"/>
      <c r="F67" s="264"/>
      <c r="G67" s="264"/>
      <c r="H67" s="264"/>
      <c r="I67" s="264"/>
    </row>
    <row r="68" spans="1:9" ht="11.25">
      <c r="A68" s="264"/>
      <c r="B68" s="264"/>
      <c r="C68" s="264"/>
      <c r="D68" s="264"/>
      <c r="E68" s="264"/>
      <c r="F68" s="264"/>
      <c r="G68" s="264"/>
      <c r="H68" s="264"/>
      <c r="I68" s="264"/>
    </row>
    <row r="69" spans="1:9" ht="11.25">
      <c r="A69" s="264"/>
      <c r="B69" s="264"/>
      <c r="C69" s="264"/>
      <c r="D69" s="264"/>
      <c r="E69" s="264"/>
      <c r="F69" s="264"/>
      <c r="G69" s="264"/>
      <c r="H69" s="264"/>
      <c r="I69" s="264"/>
    </row>
    <row r="70" spans="1:9" ht="11.25">
      <c r="A70" s="264"/>
      <c r="B70" s="264"/>
      <c r="C70" s="264"/>
      <c r="D70" s="264"/>
      <c r="E70" s="264"/>
      <c r="F70" s="264"/>
      <c r="G70" s="264"/>
      <c r="H70" s="264"/>
      <c r="I70" s="264"/>
    </row>
    <row r="71" spans="1:9" ht="11.25">
      <c r="A71" s="264"/>
      <c r="B71" s="264"/>
      <c r="C71" s="264"/>
      <c r="D71" s="264"/>
      <c r="E71" s="264"/>
      <c r="F71" s="264"/>
      <c r="G71" s="264"/>
      <c r="H71" s="264"/>
      <c r="I71" s="264"/>
    </row>
    <row r="72" spans="1:9" ht="11.25">
      <c r="A72" s="264"/>
      <c r="B72" s="264"/>
      <c r="C72" s="264"/>
      <c r="D72" s="264"/>
      <c r="E72" s="264"/>
      <c r="F72" s="264"/>
      <c r="G72" s="264"/>
      <c r="H72" s="264"/>
      <c r="I72" s="264"/>
    </row>
    <row r="73" spans="1:9" ht="11.25">
      <c r="A73" s="264"/>
      <c r="B73" s="264"/>
      <c r="C73" s="264"/>
      <c r="D73" s="264"/>
      <c r="E73" s="264"/>
      <c r="F73" s="264"/>
      <c r="G73" s="264"/>
      <c r="H73" s="264"/>
      <c r="I73" s="264"/>
    </row>
    <row r="74" spans="1:9" ht="11.25">
      <c r="A74" s="264"/>
      <c r="B74" s="264"/>
      <c r="C74" s="264"/>
      <c r="D74" s="264"/>
      <c r="E74" s="264"/>
      <c r="F74" s="264"/>
      <c r="G74" s="264"/>
      <c r="H74" s="264"/>
      <c r="I74" s="264"/>
    </row>
    <row r="75" spans="1:9" ht="11.25">
      <c r="A75" s="264"/>
      <c r="B75" s="264"/>
      <c r="C75" s="264"/>
      <c r="D75" s="264"/>
      <c r="E75" s="264"/>
      <c r="F75" s="264"/>
      <c r="G75" s="264"/>
      <c r="H75" s="264"/>
      <c r="I75" s="264"/>
    </row>
    <row r="76" spans="1:9" ht="11.25">
      <c r="A76" s="264"/>
      <c r="B76" s="264"/>
      <c r="C76" s="264"/>
      <c r="D76" s="264"/>
      <c r="E76" s="264"/>
      <c r="F76" s="264"/>
      <c r="G76" s="264"/>
      <c r="H76" s="264"/>
      <c r="I76" s="264"/>
    </row>
    <row r="77" spans="1:9" ht="11.25">
      <c r="A77" s="264"/>
      <c r="B77" s="264"/>
      <c r="C77" s="264"/>
      <c r="D77" s="264"/>
      <c r="E77" s="264"/>
      <c r="F77" s="264"/>
      <c r="G77" s="264"/>
      <c r="H77" s="264"/>
      <c r="I77" s="264"/>
    </row>
    <row r="78" spans="1:9" ht="11.25">
      <c r="A78" s="264"/>
      <c r="B78" s="264"/>
      <c r="C78" s="264"/>
      <c r="D78" s="264"/>
      <c r="E78" s="264"/>
      <c r="F78" s="264"/>
      <c r="G78" s="264"/>
      <c r="H78" s="264"/>
      <c r="I78" s="264"/>
    </row>
    <row r="79" spans="1:9" ht="11.25">
      <c r="A79" s="264"/>
      <c r="B79" s="264"/>
      <c r="C79" s="264"/>
      <c r="D79" s="264"/>
      <c r="E79" s="264"/>
      <c r="F79" s="264"/>
      <c r="G79" s="264"/>
      <c r="H79" s="264"/>
      <c r="I79" s="264"/>
    </row>
    <row r="80" spans="1:9" ht="11.25">
      <c r="A80" s="264"/>
      <c r="B80" s="264"/>
      <c r="C80" s="264"/>
      <c r="D80" s="264"/>
      <c r="E80" s="264"/>
      <c r="F80" s="264"/>
      <c r="G80" s="264"/>
      <c r="H80" s="264"/>
      <c r="I80" s="264"/>
    </row>
    <row r="81" spans="1:9" ht="11.25">
      <c r="A81" s="264"/>
      <c r="B81" s="264"/>
      <c r="C81" s="264"/>
      <c r="D81" s="264"/>
      <c r="E81" s="264"/>
      <c r="F81" s="264"/>
      <c r="G81" s="264"/>
      <c r="H81" s="264"/>
      <c r="I81" s="264"/>
    </row>
    <row r="82" spans="1:9" ht="11.25">
      <c r="A82" s="264"/>
      <c r="B82" s="264"/>
      <c r="C82" s="264"/>
      <c r="D82" s="264"/>
      <c r="E82" s="264"/>
      <c r="F82" s="264"/>
      <c r="G82" s="264"/>
      <c r="H82" s="264"/>
      <c r="I82" s="264"/>
    </row>
    <row r="83" spans="1:9" ht="11.25">
      <c r="A83" s="264"/>
      <c r="B83" s="264"/>
      <c r="C83" s="264"/>
      <c r="D83" s="264"/>
      <c r="E83" s="264"/>
      <c r="F83" s="264"/>
      <c r="G83" s="264"/>
      <c r="H83" s="264"/>
      <c r="I83" s="264"/>
    </row>
    <row r="84" spans="1:9" ht="11.25">
      <c r="A84" s="264"/>
      <c r="B84" s="264"/>
      <c r="C84" s="264"/>
      <c r="D84" s="264"/>
      <c r="E84" s="264"/>
      <c r="F84" s="264"/>
      <c r="G84" s="264"/>
      <c r="H84" s="264"/>
      <c r="I84" s="264"/>
    </row>
    <row r="85" spans="1:9" ht="11.25">
      <c r="A85" s="264"/>
      <c r="B85" s="264"/>
      <c r="C85" s="264"/>
      <c r="D85" s="264"/>
      <c r="E85" s="264"/>
      <c r="F85" s="264"/>
      <c r="G85" s="264"/>
      <c r="H85" s="264"/>
      <c r="I85" s="264"/>
    </row>
    <row r="86" spans="1:9" ht="11.25">
      <c r="A86" s="264"/>
      <c r="B86" s="264"/>
      <c r="C86" s="264"/>
      <c r="D86" s="264"/>
      <c r="E86" s="264"/>
      <c r="F86" s="264"/>
      <c r="G86" s="264"/>
      <c r="H86" s="264"/>
      <c r="I86" s="264"/>
    </row>
    <row r="87" spans="1:9" ht="11.25">
      <c r="A87" s="264"/>
      <c r="B87" s="264"/>
      <c r="C87" s="264"/>
      <c r="D87" s="264"/>
      <c r="E87" s="264"/>
      <c r="F87" s="264"/>
      <c r="G87" s="264"/>
      <c r="H87" s="264"/>
      <c r="I87" s="264"/>
    </row>
    <row r="88" spans="1:9" ht="11.25">
      <c r="A88" s="264"/>
      <c r="B88" s="264"/>
      <c r="C88" s="264"/>
      <c r="D88" s="264"/>
      <c r="E88" s="264"/>
      <c r="F88" s="264"/>
      <c r="G88" s="264"/>
      <c r="H88" s="264"/>
      <c r="I88" s="264"/>
    </row>
    <row r="89" spans="1:9" ht="11.25">
      <c r="A89" s="264"/>
      <c r="B89" s="264"/>
      <c r="C89" s="264"/>
      <c r="D89" s="264"/>
      <c r="E89" s="264"/>
      <c r="F89" s="264"/>
      <c r="G89" s="264"/>
      <c r="H89" s="264"/>
      <c r="I89" s="264"/>
    </row>
    <row r="90" spans="1:9" ht="11.25">
      <c r="A90" s="264"/>
      <c r="B90" s="264"/>
      <c r="C90" s="264"/>
      <c r="D90" s="264"/>
      <c r="E90" s="264"/>
      <c r="F90" s="264"/>
      <c r="G90" s="264"/>
      <c r="H90" s="264"/>
      <c r="I90" s="264"/>
    </row>
    <row r="91" spans="1:9" ht="11.25">
      <c r="A91" s="264"/>
      <c r="B91" s="264"/>
      <c r="C91" s="264"/>
      <c r="D91" s="264"/>
      <c r="E91" s="264"/>
      <c r="F91" s="264"/>
      <c r="G91" s="264"/>
      <c r="H91" s="264"/>
      <c r="I91" s="264"/>
    </row>
    <row r="92" spans="1:9" ht="11.25">
      <c r="A92" s="264"/>
      <c r="B92" s="264"/>
      <c r="C92" s="264"/>
      <c r="D92" s="264"/>
      <c r="E92" s="264"/>
      <c r="F92" s="264"/>
      <c r="G92" s="264"/>
      <c r="H92" s="264"/>
      <c r="I92" s="264"/>
    </row>
    <row r="93" spans="1:9" ht="11.25">
      <c r="A93" s="264"/>
      <c r="B93" s="264"/>
      <c r="C93" s="264"/>
      <c r="D93" s="264"/>
      <c r="E93" s="264"/>
      <c r="F93" s="264"/>
      <c r="G93" s="264"/>
      <c r="H93" s="264"/>
      <c r="I93" s="264"/>
    </row>
    <row r="94" spans="1:9" ht="11.25">
      <c r="A94" s="264"/>
      <c r="B94" s="264"/>
      <c r="C94" s="264"/>
      <c r="D94" s="264"/>
      <c r="E94" s="264"/>
      <c r="F94" s="264"/>
      <c r="G94" s="264"/>
      <c r="H94" s="264"/>
      <c r="I94" s="264"/>
    </row>
    <row r="95" spans="1:9" ht="11.25">
      <c r="A95" s="264"/>
      <c r="B95" s="264"/>
      <c r="C95" s="264"/>
      <c r="D95" s="264"/>
      <c r="E95" s="264"/>
      <c r="F95" s="264"/>
      <c r="G95" s="264"/>
      <c r="H95" s="264"/>
      <c r="I95" s="264"/>
    </row>
    <row r="96" spans="1:9" ht="11.25">
      <c r="A96" s="264"/>
      <c r="B96" s="264"/>
      <c r="C96" s="264"/>
      <c r="D96" s="264"/>
      <c r="E96" s="264"/>
      <c r="F96" s="264"/>
      <c r="G96" s="264"/>
      <c r="H96" s="264"/>
      <c r="I96" s="264"/>
    </row>
    <row r="97" spans="1:9" ht="11.25">
      <c r="A97" s="264"/>
      <c r="B97" s="264"/>
      <c r="C97" s="264"/>
      <c r="D97" s="264"/>
      <c r="E97" s="264"/>
      <c r="F97" s="264"/>
      <c r="G97" s="264"/>
      <c r="H97" s="264"/>
      <c r="I97" s="264"/>
    </row>
    <row r="98" spans="1:9" ht="11.25">
      <c r="A98" s="264"/>
      <c r="B98" s="264"/>
      <c r="C98" s="264"/>
      <c r="D98" s="264"/>
      <c r="E98" s="264"/>
      <c r="F98" s="264"/>
      <c r="G98" s="264"/>
      <c r="H98" s="264"/>
      <c r="I98" s="264"/>
    </row>
    <row r="99" spans="1:9" ht="11.25">
      <c r="A99" s="264"/>
      <c r="B99" s="264"/>
      <c r="C99" s="264"/>
      <c r="D99" s="264"/>
      <c r="E99" s="264"/>
      <c r="F99" s="264"/>
      <c r="G99" s="264"/>
      <c r="H99" s="264"/>
      <c r="I99" s="264"/>
    </row>
    <row r="100" spans="1:9" ht="11.25">
      <c r="A100" s="264"/>
      <c r="B100" s="264"/>
      <c r="C100" s="264"/>
      <c r="D100" s="264"/>
      <c r="E100" s="264"/>
      <c r="F100" s="264"/>
      <c r="G100" s="264"/>
      <c r="H100" s="264"/>
      <c r="I100" s="264"/>
    </row>
    <row r="101" spans="1:9" ht="11.25">
      <c r="A101" s="264"/>
      <c r="B101" s="264"/>
      <c r="C101" s="264"/>
      <c r="D101" s="264"/>
      <c r="E101" s="264"/>
      <c r="F101" s="264"/>
      <c r="G101" s="264"/>
      <c r="H101" s="264"/>
      <c r="I101" s="264"/>
    </row>
    <row r="102" spans="1:9" ht="11.25">
      <c r="A102" s="264"/>
      <c r="B102" s="264"/>
      <c r="C102" s="264"/>
      <c r="D102" s="264"/>
      <c r="E102" s="264"/>
      <c r="F102" s="264"/>
      <c r="G102" s="264"/>
      <c r="H102" s="264"/>
      <c r="I102" s="264"/>
    </row>
    <row r="103" spans="1:9" ht="11.25">
      <c r="A103" s="264"/>
      <c r="B103" s="264"/>
      <c r="C103" s="264"/>
      <c r="D103" s="264"/>
      <c r="E103" s="264"/>
      <c r="F103" s="264"/>
      <c r="G103" s="264"/>
      <c r="H103" s="264"/>
      <c r="I103" s="264"/>
    </row>
    <row r="104" spans="1:9" ht="11.25">
      <c r="A104" s="264"/>
      <c r="B104" s="264"/>
      <c r="C104" s="264"/>
      <c r="D104" s="264"/>
      <c r="E104" s="264"/>
      <c r="F104" s="264"/>
      <c r="G104" s="264"/>
      <c r="H104" s="264"/>
      <c r="I104" s="264"/>
    </row>
    <row r="105" spans="1:9" ht="11.25">
      <c r="A105" s="264"/>
      <c r="B105" s="264"/>
      <c r="C105" s="264"/>
      <c r="D105" s="264"/>
      <c r="E105" s="264"/>
      <c r="F105" s="264"/>
      <c r="G105" s="264"/>
      <c r="H105" s="264"/>
      <c r="I105" s="264"/>
    </row>
    <row r="106" spans="1:9" ht="11.25">
      <c r="A106" s="264"/>
      <c r="B106" s="264"/>
      <c r="C106" s="264"/>
      <c r="D106" s="264"/>
      <c r="E106" s="264"/>
      <c r="F106" s="264"/>
      <c r="G106" s="264"/>
      <c r="H106" s="264"/>
      <c r="I106" s="264"/>
    </row>
    <row r="107" spans="1:9" ht="11.25">
      <c r="A107" s="264"/>
      <c r="B107" s="264"/>
      <c r="C107" s="264"/>
      <c r="D107" s="264"/>
      <c r="E107" s="264"/>
      <c r="F107" s="264"/>
      <c r="G107" s="264"/>
      <c r="H107" s="264"/>
      <c r="I107" s="264"/>
    </row>
    <row r="108" spans="1:9" ht="11.25">
      <c r="A108" s="264"/>
      <c r="B108" s="264"/>
      <c r="C108" s="264"/>
      <c r="D108" s="264"/>
      <c r="E108" s="264"/>
      <c r="F108" s="264"/>
      <c r="G108" s="264"/>
      <c r="H108" s="264"/>
      <c r="I108" s="264"/>
    </row>
    <row r="109" spans="1:9" ht="11.25">
      <c r="A109" s="264"/>
      <c r="B109" s="264"/>
      <c r="C109" s="264"/>
      <c r="D109" s="264"/>
      <c r="E109" s="264"/>
      <c r="F109" s="264"/>
      <c r="G109" s="264"/>
      <c r="H109" s="264"/>
      <c r="I109" s="264"/>
    </row>
    <row r="110" spans="1:9" ht="11.25">
      <c r="A110" s="264"/>
      <c r="B110" s="264"/>
      <c r="C110" s="264"/>
      <c r="D110" s="264"/>
      <c r="E110" s="264"/>
      <c r="F110" s="264"/>
      <c r="G110" s="264"/>
      <c r="H110" s="264"/>
      <c r="I110" s="264"/>
    </row>
    <row r="111" spans="1:9" ht="11.25">
      <c r="A111" s="264"/>
      <c r="B111" s="264"/>
      <c r="C111" s="264"/>
      <c r="D111" s="264"/>
      <c r="E111" s="264"/>
      <c r="F111" s="264"/>
      <c r="G111" s="264"/>
      <c r="H111" s="264"/>
      <c r="I111" s="264"/>
    </row>
    <row r="112" spans="1:9" ht="11.25">
      <c r="A112" s="264"/>
      <c r="B112" s="264"/>
      <c r="C112" s="264"/>
      <c r="D112" s="264"/>
      <c r="E112" s="264"/>
      <c r="F112" s="264"/>
      <c r="G112" s="264"/>
      <c r="H112" s="264"/>
      <c r="I112" s="264"/>
    </row>
    <row r="113" spans="1:9" ht="11.25">
      <c r="A113" s="264"/>
      <c r="B113" s="264"/>
      <c r="C113" s="264"/>
      <c r="D113" s="264"/>
      <c r="E113" s="264"/>
      <c r="F113" s="264"/>
      <c r="G113" s="264"/>
      <c r="H113" s="264"/>
      <c r="I113" s="264"/>
    </row>
    <row r="114" spans="1:9" ht="11.25">
      <c r="A114" s="264"/>
      <c r="B114" s="264"/>
      <c r="C114" s="264"/>
      <c r="D114" s="264"/>
      <c r="E114" s="264"/>
      <c r="F114" s="264"/>
      <c r="G114" s="264"/>
      <c r="H114" s="264"/>
      <c r="I114" s="264"/>
    </row>
    <row r="115" spans="1:9" ht="11.25">
      <c r="A115" s="264"/>
      <c r="B115" s="264"/>
      <c r="C115" s="264"/>
      <c r="D115" s="264"/>
      <c r="E115" s="264"/>
      <c r="F115" s="264"/>
      <c r="G115" s="264"/>
      <c r="H115" s="264"/>
      <c r="I115" s="264"/>
    </row>
    <row r="116" spans="1:9" ht="11.25">
      <c r="A116" s="264"/>
      <c r="B116" s="264"/>
      <c r="C116" s="264"/>
      <c r="D116" s="264"/>
      <c r="E116" s="264"/>
      <c r="F116" s="264"/>
      <c r="G116" s="264"/>
      <c r="H116" s="264"/>
      <c r="I116" s="264"/>
    </row>
    <row r="117" spans="1:9" ht="11.25">
      <c r="A117" s="264"/>
      <c r="B117" s="264"/>
      <c r="C117" s="264"/>
      <c r="D117" s="264"/>
      <c r="E117" s="264"/>
      <c r="F117" s="264"/>
      <c r="G117" s="264"/>
      <c r="H117" s="264"/>
      <c r="I117" s="264"/>
    </row>
    <row r="118" spans="1:9" ht="11.25">
      <c r="A118" s="264"/>
      <c r="B118" s="264"/>
      <c r="C118" s="264"/>
      <c r="D118" s="264"/>
      <c r="E118" s="264"/>
      <c r="F118" s="264"/>
      <c r="G118" s="264"/>
      <c r="H118" s="264"/>
      <c r="I118" s="264"/>
    </row>
    <row r="119" spans="1:9" ht="11.25">
      <c r="A119" s="264"/>
      <c r="B119" s="264"/>
      <c r="C119" s="264"/>
      <c r="D119" s="264"/>
      <c r="E119" s="264"/>
      <c r="F119" s="264"/>
      <c r="G119" s="264"/>
      <c r="H119" s="264"/>
      <c r="I119" s="264"/>
    </row>
    <row r="120" spans="1:9" ht="11.25">
      <c r="A120" s="264"/>
      <c r="B120" s="264"/>
      <c r="C120" s="264"/>
      <c r="D120" s="264"/>
      <c r="E120" s="264"/>
      <c r="F120" s="264"/>
      <c r="G120" s="264"/>
      <c r="H120" s="264"/>
      <c r="I120" s="264"/>
    </row>
    <row r="121" spans="1:9" ht="11.25">
      <c r="A121" s="264"/>
      <c r="B121" s="264"/>
      <c r="C121" s="264"/>
      <c r="D121" s="264"/>
      <c r="E121" s="264"/>
      <c r="F121" s="264"/>
      <c r="G121" s="264"/>
      <c r="H121" s="264"/>
      <c r="I121" s="264"/>
    </row>
    <row r="122" spans="1:9" ht="11.25">
      <c r="A122" s="264"/>
      <c r="B122" s="264"/>
      <c r="C122" s="264"/>
      <c r="D122" s="264"/>
      <c r="E122" s="264"/>
      <c r="F122" s="264"/>
      <c r="G122" s="264"/>
      <c r="H122" s="264"/>
      <c r="I122" s="264"/>
    </row>
    <row r="123" spans="1:9" ht="11.25">
      <c r="A123" s="264"/>
      <c r="B123" s="264"/>
      <c r="C123" s="264"/>
      <c r="D123" s="264"/>
      <c r="E123" s="264"/>
      <c r="F123" s="264"/>
      <c r="G123" s="264"/>
      <c r="H123" s="264"/>
      <c r="I123" s="264"/>
    </row>
    <row r="124" spans="1:9" ht="11.25">
      <c r="A124" s="264"/>
      <c r="B124" s="264"/>
      <c r="C124" s="264"/>
      <c r="D124" s="264"/>
      <c r="E124" s="264"/>
      <c r="F124" s="264"/>
      <c r="G124" s="264"/>
      <c r="H124" s="264"/>
      <c r="I124" s="264"/>
    </row>
    <row r="125" spans="1:9" ht="11.25">
      <c r="A125" s="264"/>
      <c r="B125" s="264"/>
      <c r="C125" s="264"/>
      <c r="D125" s="264"/>
      <c r="E125" s="264"/>
      <c r="F125" s="264"/>
      <c r="G125" s="264"/>
      <c r="H125" s="264"/>
      <c r="I125" s="264"/>
    </row>
    <row r="126" spans="1:9" ht="11.25">
      <c r="A126" s="264"/>
      <c r="B126" s="264"/>
      <c r="C126" s="264"/>
      <c r="D126" s="264"/>
      <c r="E126" s="264"/>
      <c r="F126" s="264"/>
      <c r="G126" s="264"/>
      <c r="H126" s="264"/>
      <c r="I126" s="264"/>
    </row>
    <row r="127" spans="1:9" ht="11.25">
      <c r="A127" s="264"/>
      <c r="B127" s="264"/>
      <c r="C127" s="264"/>
      <c r="D127" s="264"/>
      <c r="E127" s="264"/>
      <c r="F127" s="264"/>
      <c r="G127" s="264"/>
      <c r="H127" s="264"/>
      <c r="I127" s="264"/>
    </row>
    <row r="128" spans="1:9" ht="11.25">
      <c r="A128" s="264"/>
      <c r="B128" s="264"/>
      <c r="C128" s="264"/>
      <c r="D128" s="264"/>
      <c r="E128" s="264"/>
      <c r="F128" s="264"/>
      <c r="G128" s="264"/>
      <c r="H128" s="264"/>
      <c r="I128" s="264"/>
    </row>
    <row r="129" spans="1:9" ht="11.25">
      <c r="A129" s="264"/>
      <c r="B129" s="264"/>
      <c r="C129" s="264"/>
      <c r="D129" s="264"/>
      <c r="E129" s="264"/>
      <c r="F129" s="264"/>
      <c r="G129" s="264"/>
      <c r="H129" s="264"/>
      <c r="I129" s="264"/>
    </row>
    <row r="130" spans="1:9" ht="11.25">
      <c r="A130" s="264"/>
      <c r="B130" s="264"/>
      <c r="C130" s="264"/>
      <c r="D130" s="264"/>
      <c r="E130" s="264"/>
      <c r="F130" s="264"/>
      <c r="G130" s="264"/>
      <c r="H130" s="264"/>
      <c r="I130" s="264"/>
    </row>
    <row r="131" spans="1:9" ht="11.25">
      <c r="A131" s="264"/>
      <c r="B131" s="264"/>
      <c r="C131" s="264"/>
      <c r="D131" s="264"/>
      <c r="E131" s="264"/>
      <c r="F131" s="264"/>
      <c r="G131" s="264"/>
      <c r="H131" s="264"/>
      <c r="I131" s="264"/>
    </row>
    <row r="132" spans="1:9" ht="11.25">
      <c r="A132" s="264"/>
      <c r="B132" s="264"/>
      <c r="C132" s="264"/>
      <c r="D132" s="264"/>
      <c r="E132" s="264"/>
      <c r="F132" s="264"/>
      <c r="G132" s="264"/>
      <c r="H132" s="264"/>
      <c r="I132" s="264"/>
    </row>
    <row r="133" spans="1:9" ht="11.25">
      <c r="A133" s="264"/>
      <c r="B133" s="264"/>
      <c r="C133" s="264"/>
      <c r="D133" s="264"/>
      <c r="E133" s="264"/>
      <c r="F133" s="264"/>
      <c r="G133" s="264"/>
      <c r="H133" s="264"/>
      <c r="I133" s="264"/>
    </row>
    <row r="134" spans="1:9" ht="11.25">
      <c r="A134" s="264"/>
      <c r="B134" s="264"/>
      <c r="C134" s="264"/>
      <c r="D134" s="264"/>
      <c r="E134" s="264"/>
      <c r="F134" s="264"/>
      <c r="G134" s="264"/>
      <c r="H134" s="264"/>
      <c r="I134" s="264"/>
    </row>
    <row r="135" spans="1:9" ht="11.25">
      <c r="A135" s="264"/>
      <c r="B135" s="264"/>
      <c r="C135" s="264"/>
      <c r="D135" s="264"/>
      <c r="E135" s="264"/>
      <c r="F135" s="264"/>
      <c r="G135" s="264"/>
      <c r="H135" s="264"/>
      <c r="I135" s="264"/>
    </row>
    <row r="136" spans="1:9" ht="11.25">
      <c r="A136" s="264"/>
      <c r="B136" s="264"/>
      <c r="C136" s="264"/>
      <c r="D136" s="264"/>
      <c r="E136" s="264"/>
      <c r="F136" s="264"/>
      <c r="G136" s="264"/>
      <c r="H136" s="264"/>
      <c r="I136" s="264"/>
    </row>
    <row r="137" spans="1:9" ht="11.25">
      <c r="A137" s="264"/>
      <c r="B137" s="264"/>
      <c r="C137" s="264"/>
      <c r="D137" s="264"/>
      <c r="E137" s="264"/>
      <c r="F137" s="264"/>
      <c r="G137" s="264"/>
      <c r="H137" s="264"/>
      <c r="I137" s="264"/>
    </row>
    <row r="138" spans="1:9" ht="11.25">
      <c r="A138" s="264"/>
      <c r="B138" s="264"/>
      <c r="C138" s="264"/>
      <c r="D138" s="264"/>
      <c r="E138" s="264"/>
      <c r="F138" s="264"/>
      <c r="G138" s="264"/>
      <c r="H138" s="264"/>
      <c r="I138" s="264"/>
    </row>
    <row r="139" spans="1:9" ht="11.25">
      <c r="A139" s="264"/>
      <c r="B139" s="264"/>
      <c r="C139" s="264"/>
      <c r="D139" s="264"/>
      <c r="E139" s="264"/>
      <c r="F139" s="264"/>
      <c r="G139" s="264"/>
      <c r="H139" s="264"/>
      <c r="I139" s="264"/>
    </row>
    <row r="140" spans="1:9" ht="11.25">
      <c r="A140" s="264"/>
      <c r="B140" s="264"/>
      <c r="C140" s="264"/>
      <c r="D140" s="264"/>
      <c r="E140" s="264"/>
      <c r="F140" s="264"/>
      <c r="G140" s="264"/>
      <c r="H140" s="264"/>
      <c r="I140" s="264"/>
    </row>
    <row r="141" spans="1:9" ht="11.25">
      <c r="A141" s="264"/>
      <c r="B141" s="264"/>
      <c r="C141" s="264"/>
      <c r="D141" s="264"/>
      <c r="E141" s="264"/>
      <c r="F141" s="264"/>
      <c r="G141" s="264"/>
      <c r="H141" s="264"/>
      <c r="I141" s="264"/>
    </row>
    <row r="142" spans="1:9" ht="11.25">
      <c r="A142" s="264"/>
      <c r="B142" s="264"/>
      <c r="C142" s="264"/>
      <c r="D142" s="264"/>
      <c r="E142" s="264"/>
      <c r="F142" s="264"/>
      <c r="G142" s="264"/>
      <c r="H142" s="264"/>
      <c r="I142" s="264"/>
    </row>
    <row r="143" spans="1:9" ht="11.25">
      <c r="A143" s="264"/>
      <c r="B143" s="264"/>
      <c r="C143" s="264"/>
      <c r="D143" s="264"/>
      <c r="E143" s="264"/>
      <c r="F143" s="264"/>
      <c r="G143" s="264"/>
      <c r="H143" s="264"/>
      <c r="I143" s="264"/>
    </row>
    <row r="144" spans="1:9" ht="11.25">
      <c r="A144" s="264"/>
      <c r="B144" s="264"/>
      <c r="C144" s="264"/>
      <c r="D144" s="264"/>
      <c r="E144" s="264"/>
      <c r="F144" s="264"/>
      <c r="G144" s="264"/>
      <c r="H144" s="264"/>
      <c r="I144" s="264"/>
    </row>
    <row r="145" spans="1:9" ht="11.25">
      <c r="A145" s="264"/>
      <c r="B145" s="264"/>
      <c r="C145" s="264"/>
      <c r="D145" s="264"/>
      <c r="E145" s="264"/>
      <c r="F145" s="264"/>
      <c r="G145" s="264"/>
      <c r="H145" s="264"/>
      <c r="I145" s="264"/>
    </row>
    <row r="146" spans="1:9" ht="11.25">
      <c r="A146" s="264"/>
      <c r="B146" s="264"/>
      <c r="C146" s="264"/>
      <c r="D146" s="264"/>
      <c r="E146" s="264"/>
      <c r="F146" s="264"/>
      <c r="G146" s="264"/>
      <c r="H146" s="264"/>
      <c r="I146" s="264"/>
    </row>
    <row r="147" spans="1:9" ht="11.25">
      <c r="A147" s="264"/>
      <c r="B147" s="264"/>
      <c r="C147" s="264"/>
      <c r="D147" s="264"/>
      <c r="E147" s="264"/>
      <c r="F147" s="264"/>
      <c r="G147" s="264"/>
      <c r="H147" s="264"/>
      <c r="I147" s="264"/>
    </row>
    <row r="148" spans="1:9" ht="11.25">
      <c r="A148" s="264"/>
      <c r="B148" s="264"/>
      <c r="C148" s="264"/>
      <c r="D148" s="264"/>
      <c r="E148" s="264"/>
      <c r="F148" s="264"/>
      <c r="G148" s="264"/>
      <c r="H148" s="264"/>
      <c r="I148" s="264"/>
    </row>
    <row r="149" spans="1:9" ht="11.25">
      <c r="A149" s="264"/>
      <c r="B149" s="264"/>
      <c r="C149" s="264"/>
      <c r="D149" s="264"/>
      <c r="E149" s="264"/>
      <c r="F149" s="264"/>
      <c r="G149" s="264"/>
      <c r="H149" s="264"/>
      <c r="I149" s="264"/>
    </row>
    <row r="150" spans="1:9" ht="11.25">
      <c r="A150" s="264"/>
      <c r="B150" s="264"/>
      <c r="C150" s="264"/>
      <c r="D150" s="264"/>
      <c r="E150" s="264"/>
      <c r="F150" s="264"/>
      <c r="G150" s="264"/>
      <c r="H150" s="264"/>
      <c r="I150" s="264"/>
    </row>
    <row r="151" spans="1:9" ht="11.25">
      <c r="A151" s="264"/>
      <c r="B151" s="264"/>
      <c r="C151" s="264"/>
      <c r="D151" s="264"/>
      <c r="E151" s="264"/>
      <c r="F151" s="264"/>
      <c r="G151" s="264"/>
      <c r="H151" s="264"/>
      <c r="I151" s="264"/>
    </row>
    <row r="152" spans="1:9" ht="11.25">
      <c r="A152" s="264"/>
      <c r="B152" s="264"/>
      <c r="C152" s="264"/>
      <c r="D152" s="264"/>
      <c r="E152" s="264"/>
      <c r="F152" s="264"/>
      <c r="G152" s="264"/>
      <c r="H152" s="264"/>
      <c r="I152" s="264"/>
    </row>
    <row r="153" spans="1:9" ht="11.25">
      <c r="A153" s="264"/>
      <c r="B153" s="264"/>
      <c r="C153" s="264"/>
      <c r="D153" s="264"/>
      <c r="E153" s="264"/>
      <c r="F153" s="264"/>
      <c r="G153" s="264"/>
      <c r="H153" s="264"/>
      <c r="I153" s="264"/>
    </row>
    <row r="154" spans="1:9" ht="11.25">
      <c r="A154" s="264"/>
      <c r="B154" s="264"/>
      <c r="C154" s="264"/>
      <c r="D154" s="264"/>
      <c r="E154" s="264"/>
      <c r="F154" s="264"/>
      <c r="G154" s="264"/>
      <c r="H154" s="264"/>
      <c r="I154" s="264"/>
    </row>
    <row r="155" spans="1:9" ht="11.25">
      <c r="A155" s="264"/>
      <c r="B155" s="264"/>
      <c r="C155" s="264"/>
      <c r="D155" s="264"/>
      <c r="E155" s="264"/>
      <c r="F155" s="264"/>
      <c r="G155" s="264"/>
      <c r="H155" s="264"/>
      <c r="I155" s="264"/>
    </row>
    <row r="156" spans="1:9" ht="11.25">
      <c r="A156" s="264"/>
      <c r="B156" s="264"/>
      <c r="C156" s="264"/>
      <c r="D156" s="264"/>
      <c r="E156" s="264"/>
      <c r="F156" s="264"/>
      <c r="G156" s="264"/>
      <c r="H156" s="264"/>
      <c r="I156" s="264"/>
    </row>
    <row r="157" spans="1:9" ht="11.25">
      <c r="A157" s="264"/>
      <c r="B157" s="264"/>
      <c r="C157" s="264"/>
      <c r="D157" s="264"/>
      <c r="E157" s="264"/>
      <c r="F157" s="264"/>
      <c r="G157" s="264"/>
      <c r="H157" s="264"/>
      <c r="I157" s="264"/>
    </row>
    <row r="158" spans="1:9" ht="11.25">
      <c r="A158" s="264"/>
      <c r="B158" s="264"/>
      <c r="C158" s="264"/>
      <c r="D158" s="264"/>
      <c r="E158" s="264"/>
      <c r="F158" s="264"/>
      <c r="G158" s="264"/>
      <c r="H158" s="264"/>
      <c r="I158" s="264"/>
    </row>
    <row r="159" spans="1:9" ht="11.25">
      <c r="A159" s="264"/>
      <c r="B159" s="264"/>
      <c r="C159" s="264"/>
      <c r="D159" s="264"/>
      <c r="E159" s="264"/>
      <c r="F159" s="264"/>
      <c r="G159" s="264"/>
      <c r="H159" s="264"/>
      <c r="I159" s="264"/>
    </row>
    <row r="160" spans="1:9" ht="11.25">
      <c r="A160" s="264"/>
      <c r="B160" s="264"/>
      <c r="C160" s="264"/>
      <c r="D160" s="264"/>
      <c r="E160" s="264"/>
      <c r="F160" s="264"/>
      <c r="G160" s="264"/>
      <c r="H160" s="264"/>
      <c r="I160" s="264"/>
    </row>
    <row r="161" spans="1:9" ht="11.25">
      <c r="A161" s="264"/>
      <c r="B161" s="264"/>
      <c r="C161" s="264"/>
      <c r="D161" s="264"/>
      <c r="E161" s="264"/>
      <c r="F161" s="264"/>
      <c r="G161" s="264"/>
      <c r="H161" s="264"/>
      <c r="I161" s="264"/>
    </row>
    <row r="162" spans="1:9" ht="11.25">
      <c r="A162" s="264"/>
      <c r="B162" s="264"/>
      <c r="C162" s="264"/>
      <c r="D162" s="264"/>
      <c r="E162" s="264"/>
      <c r="F162" s="264"/>
      <c r="G162" s="264"/>
      <c r="H162" s="264"/>
      <c r="I162" s="264"/>
    </row>
    <row r="163" spans="1:9" ht="11.25">
      <c r="A163" s="264"/>
      <c r="B163" s="264"/>
      <c r="C163" s="264"/>
      <c r="D163" s="264"/>
      <c r="E163" s="264"/>
      <c r="F163" s="264"/>
      <c r="G163" s="264"/>
      <c r="H163" s="264"/>
      <c r="I163" s="264"/>
    </row>
    <row r="164" spans="1:9" ht="11.25">
      <c r="A164" s="264"/>
      <c r="B164" s="264"/>
      <c r="C164" s="264"/>
      <c r="D164" s="264"/>
      <c r="E164" s="264"/>
      <c r="F164" s="264"/>
      <c r="G164" s="264"/>
      <c r="H164" s="264"/>
      <c r="I164" s="264"/>
    </row>
    <row r="165" spans="1:9" ht="11.25">
      <c r="A165" s="264"/>
      <c r="B165" s="264"/>
      <c r="C165" s="264"/>
      <c r="D165" s="264"/>
      <c r="E165" s="264"/>
      <c r="F165" s="264"/>
      <c r="G165" s="264"/>
      <c r="H165" s="264"/>
      <c r="I165" s="264"/>
    </row>
    <row r="166" spans="1:9" ht="11.25">
      <c r="A166" s="264"/>
      <c r="B166" s="264"/>
      <c r="C166" s="264"/>
      <c r="D166" s="264"/>
      <c r="E166" s="264"/>
      <c r="F166" s="264"/>
      <c r="G166" s="264"/>
      <c r="H166" s="264"/>
      <c r="I166" s="264"/>
    </row>
    <row r="167" spans="1:9" ht="11.25">
      <c r="A167" s="264"/>
      <c r="B167" s="264"/>
      <c r="C167" s="264"/>
      <c r="D167" s="264"/>
      <c r="E167" s="264"/>
      <c r="F167" s="264"/>
      <c r="G167" s="264"/>
      <c r="H167" s="264"/>
      <c r="I167" s="264"/>
    </row>
    <row r="168" spans="1:9" ht="11.25">
      <c r="A168" s="264"/>
      <c r="B168" s="264"/>
      <c r="C168" s="264"/>
      <c r="D168" s="264"/>
      <c r="E168" s="264"/>
      <c r="F168" s="264"/>
      <c r="G168" s="264"/>
      <c r="H168" s="264"/>
      <c r="I168" s="264"/>
    </row>
    <row r="169" spans="1:9" ht="11.25">
      <c r="A169" s="264"/>
      <c r="B169" s="264"/>
      <c r="C169" s="264"/>
      <c r="D169" s="264"/>
      <c r="E169" s="264"/>
      <c r="F169" s="264"/>
      <c r="G169" s="264"/>
      <c r="H169" s="264"/>
      <c r="I169" s="264"/>
    </row>
    <row r="170" spans="1:9" ht="11.25">
      <c r="A170" s="264"/>
      <c r="B170" s="264"/>
      <c r="C170" s="264"/>
      <c r="D170" s="264"/>
      <c r="E170" s="264"/>
      <c r="F170" s="264"/>
      <c r="G170" s="264"/>
      <c r="H170" s="264"/>
      <c r="I170" s="264"/>
    </row>
    <row r="171" spans="1:9" ht="11.25">
      <c r="A171" s="264"/>
      <c r="B171" s="264"/>
      <c r="C171" s="264"/>
      <c r="D171" s="264"/>
      <c r="E171" s="264"/>
      <c r="F171" s="264"/>
      <c r="G171" s="264"/>
      <c r="H171" s="264"/>
      <c r="I171" s="264"/>
    </row>
    <row r="172" spans="1:9" ht="11.25">
      <c r="A172" s="264"/>
      <c r="B172" s="264"/>
      <c r="C172" s="264"/>
      <c r="D172" s="264"/>
      <c r="E172" s="264"/>
      <c r="F172" s="264"/>
      <c r="G172" s="264"/>
      <c r="H172" s="264"/>
      <c r="I172" s="264"/>
    </row>
    <row r="173" spans="1:9" ht="11.25">
      <c r="A173" s="264"/>
      <c r="B173" s="264"/>
      <c r="C173" s="264"/>
      <c r="D173" s="264"/>
      <c r="E173" s="264"/>
      <c r="F173" s="264"/>
      <c r="G173" s="264"/>
      <c r="H173" s="264"/>
      <c r="I173" s="264"/>
    </row>
    <row r="174" spans="1:9" ht="11.25">
      <c r="A174" s="264"/>
      <c r="B174" s="264"/>
      <c r="C174" s="264"/>
      <c r="D174" s="264"/>
      <c r="E174" s="264"/>
      <c r="F174" s="264"/>
      <c r="G174" s="264"/>
      <c r="H174" s="264"/>
      <c r="I174" s="264"/>
    </row>
    <row r="175" spans="1:9" ht="11.25">
      <c r="A175" s="264"/>
      <c r="B175" s="264"/>
      <c r="C175" s="264"/>
      <c r="D175" s="264"/>
      <c r="E175" s="264"/>
      <c r="F175" s="264"/>
      <c r="G175" s="264"/>
      <c r="H175" s="264"/>
      <c r="I175" s="264"/>
    </row>
    <row r="176" spans="1:9" ht="11.25">
      <c r="A176" s="264"/>
      <c r="B176" s="264"/>
      <c r="C176" s="264"/>
      <c r="D176" s="264"/>
      <c r="E176" s="264"/>
      <c r="F176" s="264"/>
      <c r="G176" s="264"/>
      <c r="H176" s="264"/>
      <c r="I176" s="264"/>
    </row>
    <row r="177" spans="1:9" ht="11.25">
      <c r="A177" s="264"/>
      <c r="B177" s="264"/>
      <c r="C177" s="264"/>
      <c r="D177" s="264"/>
      <c r="E177" s="264"/>
      <c r="F177" s="264"/>
      <c r="G177" s="264"/>
      <c r="H177" s="264"/>
      <c r="I177" s="264"/>
    </row>
    <row r="178" spans="1:9" ht="11.25">
      <c r="A178" s="264"/>
      <c r="B178" s="264"/>
      <c r="C178" s="264"/>
      <c r="D178" s="264"/>
      <c r="E178" s="264"/>
      <c r="F178" s="264"/>
      <c r="G178" s="264"/>
      <c r="H178" s="264"/>
      <c r="I178" s="264"/>
    </row>
    <row r="179" spans="1:9" ht="11.25">
      <c r="A179" s="264"/>
      <c r="B179" s="264"/>
      <c r="C179" s="264"/>
      <c r="D179" s="264"/>
      <c r="E179" s="264"/>
      <c r="F179" s="264"/>
      <c r="G179" s="264"/>
      <c r="H179" s="264"/>
      <c r="I179" s="264"/>
    </row>
    <row r="180" spans="1:9" ht="11.25">
      <c r="A180" s="264"/>
      <c r="B180" s="264"/>
      <c r="C180" s="264"/>
      <c r="D180" s="264"/>
      <c r="E180" s="264"/>
      <c r="F180" s="264"/>
      <c r="G180" s="264"/>
      <c r="H180" s="264"/>
      <c r="I180" s="264"/>
    </row>
    <row r="181" spans="1:9" ht="11.25">
      <c r="A181" s="264"/>
      <c r="B181" s="264"/>
      <c r="C181" s="264"/>
      <c r="D181" s="264"/>
      <c r="E181" s="264"/>
      <c r="F181" s="264"/>
      <c r="G181" s="264"/>
      <c r="H181" s="264"/>
      <c r="I181" s="264"/>
    </row>
    <row r="182" spans="1:9" ht="11.25">
      <c r="A182" s="264"/>
      <c r="B182" s="264"/>
      <c r="C182" s="264"/>
      <c r="D182" s="264"/>
      <c r="E182" s="264"/>
      <c r="F182" s="264"/>
      <c r="G182" s="264"/>
      <c r="H182" s="264"/>
      <c r="I182" s="264"/>
    </row>
    <row r="183" spans="1:9" ht="11.25">
      <c r="A183" s="264"/>
      <c r="B183" s="264"/>
      <c r="C183" s="264"/>
      <c r="D183" s="264"/>
      <c r="E183" s="264"/>
      <c r="F183" s="264"/>
      <c r="G183" s="264"/>
      <c r="H183" s="264"/>
      <c r="I183" s="264"/>
    </row>
    <row r="184" spans="1:9" ht="11.25">
      <c r="A184" s="264"/>
      <c r="B184" s="264"/>
      <c r="C184" s="264"/>
      <c r="D184" s="264"/>
      <c r="E184" s="264"/>
      <c r="F184" s="264"/>
      <c r="G184" s="264"/>
      <c r="H184" s="264"/>
      <c r="I184" s="264"/>
    </row>
    <row r="185" spans="1:9" ht="11.25">
      <c r="A185" s="264"/>
      <c r="B185" s="264"/>
      <c r="C185" s="264"/>
      <c r="D185" s="264"/>
      <c r="E185" s="264"/>
      <c r="F185" s="264"/>
      <c r="G185" s="264"/>
      <c r="H185" s="264"/>
      <c r="I185" s="264"/>
    </row>
    <row r="186" spans="1:9" ht="11.25">
      <c r="A186" s="264"/>
      <c r="B186" s="264"/>
      <c r="C186" s="264"/>
      <c r="D186" s="264"/>
      <c r="E186" s="264"/>
      <c r="F186" s="264"/>
      <c r="G186" s="264"/>
      <c r="H186" s="264"/>
      <c r="I186" s="264"/>
    </row>
    <row r="187" spans="1:9" ht="11.25">
      <c r="A187" s="264"/>
      <c r="B187" s="264"/>
      <c r="C187" s="264"/>
      <c r="D187" s="264"/>
      <c r="E187" s="264"/>
      <c r="F187" s="264"/>
      <c r="G187" s="264"/>
      <c r="H187" s="264"/>
      <c r="I187" s="264"/>
    </row>
    <row r="188" spans="1:9" ht="11.25">
      <c r="A188" s="264"/>
      <c r="B188" s="264"/>
      <c r="C188" s="264"/>
      <c r="D188" s="264"/>
      <c r="E188" s="264"/>
      <c r="F188" s="264"/>
      <c r="G188" s="264"/>
      <c r="H188" s="264"/>
      <c r="I188" s="264"/>
    </row>
    <row r="189" spans="1:9" ht="11.25">
      <c r="A189" s="264"/>
      <c r="B189" s="264"/>
      <c r="C189" s="264"/>
      <c r="D189" s="264"/>
      <c r="E189" s="264"/>
      <c r="F189" s="264"/>
      <c r="G189" s="264"/>
      <c r="H189" s="264"/>
      <c r="I189" s="264"/>
    </row>
    <row r="190" spans="1:9" ht="11.25">
      <c r="A190" s="264"/>
      <c r="B190" s="264"/>
      <c r="C190" s="264"/>
      <c r="D190" s="264"/>
      <c r="E190" s="264"/>
      <c r="F190" s="264"/>
      <c r="G190" s="264"/>
      <c r="H190" s="264"/>
      <c r="I190" s="264"/>
    </row>
    <row r="191" spans="1:9" ht="11.25">
      <c r="A191" s="264"/>
      <c r="B191" s="264"/>
      <c r="C191" s="264"/>
      <c r="D191" s="264"/>
      <c r="E191" s="264"/>
      <c r="F191" s="264"/>
      <c r="G191" s="264"/>
      <c r="H191" s="264"/>
      <c r="I191" s="264"/>
    </row>
    <row r="192" spans="1:9" ht="11.25">
      <c r="A192" s="264"/>
      <c r="B192" s="264"/>
      <c r="C192" s="264"/>
      <c r="D192" s="264"/>
      <c r="E192" s="264"/>
      <c r="F192" s="264"/>
      <c r="G192" s="264"/>
      <c r="H192" s="264"/>
      <c r="I192" s="264"/>
    </row>
    <row r="193" spans="1:9" ht="11.25">
      <c r="A193" s="264"/>
      <c r="B193" s="264"/>
      <c r="C193" s="264"/>
      <c r="D193" s="264"/>
      <c r="E193" s="264"/>
      <c r="F193" s="264"/>
      <c r="G193" s="264"/>
      <c r="H193" s="264"/>
      <c r="I193" s="264"/>
    </row>
    <row r="194" spans="1:9" ht="11.25">
      <c r="A194" s="264"/>
      <c r="B194" s="264"/>
      <c r="C194" s="264"/>
      <c r="D194" s="264"/>
      <c r="E194" s="264"/>
      <c r="F194" s="264"/>
      <c r="G194" s="264"/>
      <c r="H194" s="264"/>
      <c r="I194" s="264"/>
    </row>
    <row r="195" spans="1:9" ht="11.25">
      <c r="A195" s="264"/>
      <c r="B195" s="264"/>
      <c r="C195" s="264"/>
      <c r="D195" s="264"/>
      <c r="E195" s="264"/>
      <c r="F195" s="264"/>
      <c r="G195" s="264"/>
      <c r="H195" s="264"/>
      <c r="I195" s="264"/>
    </row>
    <row r="196" spans="1:9" ht="11.25">
      <c r="A196" s="264"/>
      <c r="B196" s="264"/>
      <c r="C196" s="264"/>
      <c r="D196" s="264"/>
      <c r="E196" s="264"/>
      <c r="F196" s="264"/>
      <c r="G196" s="264"/>
      <c r="H196" s="264"/>
      <c r="I196" s="264"/>
    </row>
    <row r="197" spans="1:9" ht="11.25">
      <c r="A197" s="264"/>
      <c r="B197" s="264"/>
      <c r="C197" s="264"/>
      <c r="D197" s="264"/>
      <c r="E197" s="264"/>
      <c r="F197" s="264"/>
      <c r="G197" s="264"/>
      <c r="H197" s="264"/>
      <c r="I197" s="264"/>
    </row>
    <row r="198" spans="1:9" ht="11.25">
      <c r="A198" s="264"/>
      <c r="B198" s="264"/>
      <c r="C198" s="264"/>
      <c r="D198" s="264"/>
      <c r="E198" s="264"/>
      <c r="F198" s="264"/>
      <c r="G198" s="264"/>
      <c r="H198" s="264"/>
      <c r="I198" s="264"/>
    </row>
    <row r="199" spans="1:9" ht="11.25">
      <c r="A199" s="264"/>
      <c r="B199" s="264"/>
      <c r="C199" s="264"/>
      <c r="D199" s="264"/>
      <c r="E199" s="264"/>
      <c r="F199" s="264"/>
      <c r="G199" s="264"/>
      <c r="H199" s="264"/>
      <c r="I199" s="264"/>
    </row>
    <row r="200" spans="1:9" ht="11.25">
      <c r="A200" s="264"/>
      <c r="B200" s="264"/>
      <c r="C200" s="264"/>
      <c r="D200" s="264"/>
      <c r="E200" s="264"/>
      <c r="F200" s="264"/>
      <c r="G200" s="264"/>
      <c r="H200" s="264"/>
      <c r="I200" s="264"/>
    </row>
    <row r="201" spans="1:9" ht="11.25">
      <c r="A201" s="264"/>
      <c r="B201" s="264"/>
      <c r="C201" s="264"/>
      <c r="D201" s="264"/>
      <c r="E201" s="264"/>
      <c r="F201" s="264"/>
      <c r="G201" s="264"/>
      <c r="H201" s="264"/>
      <c r="I201" s="264"/>
    </row>
    <row r="202" spans="1:9" ht="11.25">
      <c r="A202" s="264"/>
      <c r="B202" s="264"/>
      <c r="C202" s="264"/>
      <c r="D202" s="264"/>
      <c r="E202" s="264"/>
      <c r="F202" s="264"/>
      <c r="G202" s="264"/>
      <c r="H202" s="264"/>
      <c r="I202" s="264"/>
    </row>
    <row r="203" spans="1:9" ht="11.25">
      <c r="A203" s="264"/>
      <c r="B203" s="264"/>
      <c r="C203" s="264"/>
      <c r="D203" s="264"/>
      <c r="E203" s="264"/>
      <c r="F203" s="264"/>
      <c r="G203" s="264"/>
      <c r="H203" s="264"/>
      <c r="I203" s="264"/>
    </row>
    <row r="204" spans="1:9" ht="11.25">
      <c r="A204" s="264"/>
      <c r="B204" s="264"/>
      <c r="C204" s="264"/>
      <c r="D204" s="264"/>
      <c r="E204" s="264"/>
      <c r="F204" s="264"/>
      <c r="G204" s="264"/>
      <c r="H204" s="264"/>
      <c r="I204" s="264"/>
    </row>
    <row r="205" spans="1:9" ht="11.25">
      <c r="A205" s="264"/>
      <c r="B205" s="264"/>
      <c r="C205" s="264"/>
      <c r="D205" s="264"/>
      <c r="E205" s="264"/>
      <c r="F205" s="264"/>
      <c r="G205" s="264"/>
      <c r="H205" s="264"/>
      <c r="I205" s="264"/>
    </row>
    <row r="206" spans="1:9" ht="11.25">
      <c r="A206" s="264"/>
      <c r="B206" s="264"/>
      <c r="C206" s="264"/>
      <c r="D206" s="264"/>
      <c r="E206" s="264"/>
      <c r="F206" s="264"/>
      <c r="G206" s="264"/>
      <c r="H206" s="264"/>
      <c r="I206" s="264"/>
    </row>
    <row r="207" spans="1:9" ht="11.25">
      <c r="A207" s="264"/>
      <c r="B207" s="264"/>
      <c r="C207" s="264"/>
      <c r="D207" s="264"/>
      <c r="E207" s="264"/>
      <c r="F207" s="264"/>
      <c r="G207" s="264"/>
      <c r="H207" s="264"/>
      <c r="I207" s="264"/>
    </row>
    <row r="208" spans="1:9" ht="11.25">
      <c r="A208" s="264"/>
      <c r="B208" s="264"/>
      <c r="C208" s="264"/>
      <c r="D208" s="264"/>
      <c r="E208" s="264"/>
      <c r="F208" s="264"/>
      <c r="G208" s="264"/>
      <c r="H208" s="264"/>
      <c r="I208" s="264"/>
    </row>
    <row r="209" spans="1:9" ht="11.25">
      <c r="A209" s="264"/>
      <c r="B209" s="264"/>
      <c r="C209" s="264"/>
      <c r="D209" s="264"/>
      <c r="E209" s="264"/>
      <c r="F209" s="264"/>
      <c r="G209" s="264"/>
      <c r="H209" s="264"/>
      <c r="I209" s="264"/>
    </row>
    <row r="210" spans="1:9" ht="11.25">
      <c r="A210" s="264"/>
      <c r="B210" s="264"/>
      <c r="C210" s="264"/>
      <c r="D210" s="264"/>
      <c r="E210" s="264"/>
      <c r="F210" s="264"/>
      <c r="G210" s="264"/>
      <c r="H210" s="264"/>
      <c r="I210" s="264"/>
    </row>
    <row r="211" spans="1:9" ht="11.25">
      <c r="A211" s="264"/>
      <c r="B211" s="264"/>
      <c r="C211" s="264"/>
      <c r="D211" s="264"/>
      <c r="E211" s="264"/>
      <c r="F211" s="264"/>
      <c r="G211" s="264"/>
      <c r="H211" s="264"/>
      <c r="I211" s="264"/>
    </row>
    <row r="212" spans="1:9" ht="11.25">
      <c r="A212" s="264"/>
      <c r="B212" s="264"/>
      <c r="C212" s="264"/>
      <c r="D212" s="264"/>
      <c r="E212" s="264"/>
      <c r="F212" s="264"/>
      <c r="G212" s="264"/>
      <c r="H212" s="264"/>
      <c r="I212" s="264"/>
    </row>
    <row r="213" spans="1:9" ht="11.25">
      <c r="A213" s="264"/>
      <c r="B213" s="264"/>
      <c r="C213" s="264"/>
      <c r="D213" s="264"/>
      <c r="E213" s="264"/>
      <c r="F213" s="264"/>
      <c r="G213" s="264"/>
      <c r="H213" s="264"/>
      <c r="I213" s="264"/>
    </row>
    <row r="214" spans="1:9" ht="11.25">
      <c r="A214" s="264"/>
      <c r="B214" s="264"/>
      <c r="C214" s="264"/>
      <c r="D214" s="264"/>
      <c r="E214" s="264"/>
      <c r="F214" s="264"/>
      <c r="G214" s="264"/>
      <c r="H214" s="264"/>
      <c r="I214" s="264"/>
    </row>
    <row r="215" spans="1:9" ht="11.25">
      <c r="A215" s="264"/>
      <c r="B215" s="264"/>
      <c r="C215" s="264"/>
      <c r="D215" s="264"/>
      <c r="E215" s="264"/>
      <c r="F215" s="264"/>
      <c r="G215" s="264"/>
      <c r="H215" s="264"/>
      <c r="I215" s="264"/>
    </row>
    <row r="216" spans="1:9" ht="11.25">
      <c r="A216" s="264"/>
      <c r="B216" s="264"/>
      <c r="C216" s="264"/>
      <c r="D216" s="264"/>
      <c r="E216" s="264"/>
      <c r="F216" s="264"/>
      <c r="G216" s="264"/>
      <c r="H216" s="264"/>
      <c r="I216" s="264"/>
    </row>
    <row r="217" spans="1:9" ht="11.25">
      <c r="A217" s="264"/>
      <c r="B217" s="264"/>
      <c r="C217" s="264"/>
      <c r="D217" s="264"/>
      <c r="E217" s="264"/>
      <c r="F217" s="264"/>
      <c r="G217" s="264"/>
      <c r="H217" s="264"/>
      <c r="I217" s="264"/>
    </row>
    <row r="218" spans="1:9" ht="11.25">
      <c r="A218" s="264"/>
      <c r="B218" s="264"/>
      <c r="C218" s="264"/>
      <c r="D218" s="264"/>
      <c r="E218" s="264"/>
      <c r="F218" s="264"/>
      <c r="G218" s="264"/>
      <c r="H218" s="264"/>
      <c r="I218" s="264"/>
    </row>
    <row r="219" spans="1:9" ht="11.25">
      <c r="A219" s="264"/>
      <c r="B219" s="264"/>
      <c r="C219" s="264"/>
      <c r="D219" s="264"/>
      <c r="E219" s="264"/>
      <c r="F219" s="264"/>
      <c r="G219" s="264"/>
      <c r="H219" s="264"/>
      <c r="I219" s="264"/>
    </row>
    <row r="220" spans="1:9" ht="11.25">
      <c r="A220" s="264"/>
      <c r="B220" s="264"/>
      <c r="C220" s="264"/>
      <c r="D220" s="264"/>
      <c r="E220" s="264"/>
      <c r="F220" s="264"/>
      <c r="G220" s="264"/>
      <c r="H220" s="264"/>
      <c r="I220" s="264"/>
    </row>
    <row r="221" spans="1:9" ht="11.25">
      <c r="A221" s="264"/>
      <c r="B221" s="264"/>
      <c r="C221" s="264"/>
      <c r="D221" s="264"/>
      <c r="E221" s="264"/>
      <c r="F221" s="264"/>
      <c r="G221" s="264"/>
      <c r="H221" s="264"/>
      <c r="I221" s="264"/>
    </row>
    <row r="222" spans="1:9" ht="11.25">
      <c r="A222" s="264"/>
      <c r="B222" s="264"/>
      <c r="C222" s="264"/>
      <c r="D222" s="264"/>
      <c r="E222" s="264"/>
      <c r="F222" s="264"/>
      <c r="G222" s="264"/>
      <c r="H222" s="264"/>
      <c r="I222" s="264"/>
    </row>
    <row r="223" spans="1:9" ht="11.25">
      <c r="A223" s="264"/>
      <c r="B223" s="264"/>
      <c r="C223" s="264"/>
      <c r="D223" s="264"/>
      <c r="E223" s="264"/>
      <c r="F223" s="264"/>
      <c r="G223" s="264"/>
      <c r="H223" s="264"/>
      <c r="I223" s="264"/>
    </row>
  </sheetData>
  <sheetProtection/>
  <mergeCells count="18">
    <mergeCell ref="A27:I27"/>
    <mergeCell ref="A3:I3"/>
    <mergeCell ref="E6:G6"/>
    <mergeCell ref="D5:G5"/>
    <mergeCell ref="H5:H7"/>
    <mergeCell ref="A5:A7"/>
    <mergeCell ref="B5:B7"/>
    <mergeCell ref="C5:C7"/>
    <mergeCell ref="H28:H35"/>
    <mergeCell ref="A44:I44"/>
    <mergeCell ref="A43:I43"/>
    <mergeCell ref="A42:I42"/>
    <mergeCell ref="I5:I7"/>
    <mergeCell ref="D6:D7"/>
    <mergeCell ref="B9:I9"/>
    <mergeCell ref="B20:I20"/>
    <mergeCell ref="B36:I36"/>
    <mergeCell ref="B15:I1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4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2.75"/>
  <cols>
    <col min="1" max="1" width="44.875" style="147" customWidth="1"/>
    <col min="2" max="2" width="16.375" style="147" customWidth="1"/>
    <col min="3" max="4" width="17.125" style="147" hidden="1" customWidth="1"/>
    <col min="5" max="5" width="18.125" style="147" customWidth="1"/>
    <col min="6" max="6" width="89.625" style="147" customWidth="1"/>
    <col min="7" max="7" width="10.625" style="103" bestFit="1" customWidth="1"/>
    <col min="8" max="16384" width="9.125" style="103" customWidth="1"/>
  </cols>
  <sheetData>
    <row r="1" spans="1:6" ht="99.75" customHeight="1" thickBot="1">
      <c r="A1" s="352"/>
      <c r="B1" s="352"/>
      <c r="C1" s="352"/>
      <c r="D1" s="352"/>
      <c r="E1" s="352"/>
      <c r="F1" s="352"/>
    </row>
    <row r="2" spans="1:6" ht="41.25" customHeight="1" thickBot="1">
      <c r="A2" s="326" t="s">
        <v>232</v>
      </c>
      <c r="B2" s="327"/>
      <c r="C2" s="327"/>
      <c r="D2" s="327"/>
      <c r="E2" s="327"/>
      <c r="F2" s="328"/>
    </row>
    <row r="3" spans="1:6" ht="15">
      <c r="A3" s="329" t="s">
        <v>38</v>
      </c>
      <c r="B3" s="331" t="s">
        <v>171</v>
      </c>
      <c r="C3" s="331"/>
      <c r="D3" s="331"/>
      <c r="E3" s="331"/>
      <c r="F3" s="332" t="s">
        <v>39</v>
      </c>
    </row>
    <row r="4" spans="1:6" ht="124.5" customHeight="1">
      <c r="A4" s="330"/>
      <c r="B4" s="355" t="s">
        <v>169</v>
      </c>
      <c r="C4" s="355"/>
      <c r="D4" s="135"/>
      <c r="E4" s="135" t="s">
        <v>142</v>
      </c>
      <c r="F4" s="333"/>
    </row>
    <row r="5" spans="1:6" ht="12.75">
      <c r="A5" s="77">
        <v>1</v>
      </c>
      <c r="B5" s="353">
        <v>2</v>
      </c>
      <c r="C5" s="354"/>
      <c r="D5" s="353">
        <v>3</v>
      </c>
      <c r="E5" s="354"/>
      <c r="F5" s="78">
        <v>4</v>
      </c>
    </row>
    <row r="6" spans="1:6" ht="12.75">
      <c r="A6" s="77"/>
      <c r="B6" s="79"/>
      <c r="C6" s="79" t="s">
        <v>40</v>
      </c>
      <c r="D6" s="79" t="s">
        <v>41</v>
      </c>
      <c r="E6" s="79"/>
      <c r="F6" s="78"/>
    </row>
    <row r="7" spans="1:6" ht="28.5" customHeight="1">
      <c r="A7" s="80" t="s">
        <v>42</v>
      </c>
      <c r="B7" s="286">
        <f>B9+B10+B11+B12</f>
        <v>650943.87</v>
      </c>
      <c r="C7" s="201" t="e">
        <f>C10+#REF!+C11+C12</f>
        <v>#REF!</v>
      </c>
      <c r="D7" s="201" t="e">
        <f>D10+#REF!+D11+D12</f>
        <v>#REF!</v>
      </c>
      <c r="E7" s="202">
        <f>E9+E10+E11+E12</f>
        <v>650943.87</v>
      </c>
      <c r="F7" s="81"/>
    </row>
    <row r="8" spans="1:6" ht="15.75" customHeight="1">
      <c r="A8" s="82" t="s">
        <v>43</v>
      </c>
      <c r="B8" s="287"/>
      <c r="C8" s="184"/>
      <c r="D8" s="184"/>
      <c r="E8" s="188"/>
      <c r="F8" s="81"/>
    </row>
    <row r="9" spans="1:6" ht="15.75" customHeight="1">
      <c r="A9" s="83" t="s">
        <v>45</v>
      </c>
      <c r="B9" s="175">
        <f>B88</f>
        <v>261103</v>
      </c>
      <c r="C9" s="184"/>
      <c r="D9" s="184"/>
      <c r="E9" s="171">
        <f>E88</f>
        <v>261103</v>
      </c>
      <c r="F9" s="81"/>
    </row>
    <row r="10" spans="1:6" ht="15.75" customHeight="1">
      <c r="A10" s="83" t="s">
        <v>44</v>
      </c>
      <c r="B10" s="175">
        <f>B17+B44+B78+B87+B106+B120</f>
        <v>385058.47</v>
      </c>
      <c r="C10" s="184"/>
      <c r="D10" s="184"/>
      <c r="E10" s="171">
        <f>E17+E44+E78+E87+E106+E120</f>
        <v>385058.47</v>
      </c>
      <c r="F10" s="81"/>
    </row>
    <row r="11" spans="1:6" ht="15.75" customHeight="1">
      <c r="A11" s="83" t="s">
        <v>46</v>
      </c>
      <c r="B11" s="288">
        <f>B18</f>
        <v>4782.4</v>
      </c>
      <c r="C11" s="203"/>
      <c r="D11" s="203"/>
      <c r="E11" s="204">
        <f>E18</f>
        <v>4782.4</v>
      </c>
      <c r="F11" s="81"/>
    </row>
    <row r="12" spans="1:6" ht="15.75">
      <c r="A12" s="83" t="s">
        <v>155</v>
      </c>
      <c r="B12" s="175">
        <f>B19</f>
        <v>0</v>
      </c>
      <c r="C12" s="184"/>
      <c r="D12" s="184"/>
      <c r="E12" s="171">
        <f>E19</f>
        <v>0</v>
      </c>
      <c r="F12" s="81"/>
    </row>
    <row r="13" spans="1:6" ht="16.5" customHeight="1" thickBot="1">
      <c r="A13" s="84" t="s">
        <v>47</v>
      </c>
      <c r="B13" s="85"/>
      <c r="C13" s="85"/>
      <c r="D13" s="85"/>
      <c r="E13" s="85"/>
      <c r="F13" s="86"/>
    </row>
    <row r="14" spans="1:6" ht="63.75" customHeight="1" thickBot="1">
      <c r="A14" s="326" t="s">
        <v>164</v>
      </c>
      <c r="B14" s="327"/>
      <c r="C14" s="327"/>
      <c r="D14" s="327"/>
      <c r="E14" s="327"/>
      <c r="F14" s="328"/>
    </row>
    <row r="15" spans="1:6" ht="71.25" customHeight="1">
      <c r="A15" s="87" t="s">
        <v>217</v>
      </c>
      <c r="B15" s="190">
        <f>B17+B18+B19</f>
        <v>11782.4</v>
      </c>
      <c r="C15" s="187" t="e">
        <f>SUM(C17:C19)</f>
        <v>#REF!</v>
      </c>
      <c r="D15" s="187" t="e">
        <f>SUM(D17:D19)</f>
        <v>#REF!</v>
      </c>
      <c r="E15" s="190">
        <f>E17+E18+E19</f>
        <v>11782.4</v>
      </c>
      <c r="F15" s="88"/>
    </row>
    <row r="16" spans="1:6" ht="15.75" customHeight="1">
      <c r="A16" s="82" t="s">
        <v>43</v>
      </c>
      <c r="B16" s="191"/>
      <c r="C16" s="189"/>
      <c r="D16" s="189"/>
      <c r="E16" s="191"/>
      <c r="F16" s="89"/>
    </row>
    <row r="17" spans="1:7" ht="12.75" customHeight="1">
      <c r="A17" s="83" t="s">
        <v>44</v>
      </c>
      <c r="B17" s="171">
        <f>B24+B29+B36+B40</f>
        <v>7000</v>
      </c>
      <c r="C17" s="184" t="e">
        <f>#REF!</f>
        <v>#REF!</v>
      </c>
      <c r="D17" s="184" t="e">
        <f>#REF!</f>
        <v>#REF!</v>
      </c>
      <c r="E17" s="171">
        <f>E24+E29+E36+E40</f>
        <v>7000</v>
      </c>
      <c r="F17" s="89"/>
      <c r="G17" s="136"/>
    </row>
    <row r="18" spans="1:6" ht="12.75" customHeight="1">
      <c r="A18" s="83" t="s">
        <v>46</v>
      </c>
      <c r="B18" s="171">
        <f>B31</f>
        <v>4782.4</v>
      </c>
      <c r="C18" s="184" t="e">
        <f>#REF!</f>
        <v>#REF!</v>
      </c>
      <c r="D18" s="184" t="e">
        <f>#REF!</f>
        <v>#REF!</v>
      </c>
      <c r="E18" s="171">
        <f>E31</f>
        <v>4782.4</v>
      </c>
      <c r="F18" s="89"/>
    </row>
    <row r="19" spans="1:6" ht="12.75">
      <c r="A19" s="83" t="s">
        <v>155</v>
      </c>
      <c r="B19" s="171">
        <f>B32+B37</f>
        <v>0</v>
      </c>
      <c r="C19" s="184"/>
      <c r="D19" s="184" t="e">
        <f>#REF!+#REF!+#REF!+#REF!+#REF!</f>
        <v>#REF!</v>
      </c>
      <c r="E19" s="171">
        <f>E32+E37</f>
        <v>0</v>
      </c>
      <c r="F19" s="89"/>
    </row>
    <row r="20" spans="1:7" ht="15.75" customHeight="1">
      <c r="A20" s="82" t="s">
        <v>47</v>
      </c>
      <c r="B20" s="90"/>
      <c r="C20" s="91"/>
      <c r="D20" s="91"/>
      <c r="E20" s="90"/>
      <c r="F20" s="81"/>
      <c r="G20" s="136"/>
    </row>
    <row r="21" spans="1:6" ht="57" customHeight="1">
      <c r="A21" s="80" t="s">
        <v>209</v>
      </c>
      <c r="B21" s="186"/>
      <c r="C21" s="186"/>
      <c r="D21" s="186"/>
      <c r="E21" s="186"/>
      <c r="F21" s="92"/>
    </row>
    <row r="22" spans="1:6" ht="90" customHeight="1">
      <c r="A22" s="95" t="s">
        <v>210</v>
      </c>
      <c r="B22" s="185"/>
      <c r="C22" s="186"/>
      <c r="D22" s="186"/>
      <c r="E22" s="185"/>
      <c r="F22" s="289"/>
    </row>
    <row r="23" spans="1:6" ht="15" customHeight="1">
      <c r="A23" s="82" t="s">
        <v>43</v>
      </c>
      <c r="B23" s="186"/>
      <c r="C23" s="186"/>
      <c r="D23" s="186"/>
      <c r="E23" s="186"/>
      <c r="F23" s="92"/>
    </row>
    <row r="24" spans="1:6" ht="15" customHeight="1">
      <c r="A24" s="83" t="s">
        <v>44</v>
      </c>
      <c r="B24" s="185"/>
      <c r="C24" s="186"/>
      <c r="D24" s="186"/>
      <c r="E24" s="185"/>
      <c r="F24" s="92"/>
    </row>
    <row r="25" spans="1:6" ht="15" customHeight="1">
      <c r="A25" s="83" t="s">
        <v>46</v>
      </c>
      <c r="B25" s="185"/>
      <c r="C25" s="186"/>
      <c r="D25" s="186"/>
      <c r="E25" s="185"/>
      <c r="F25" s="92"/>
    </row>
    <row r="26" spans="1:6" ht="42.75" customHeight="1">
      <c r="A26" s="80" t="s">
        <v>211</v>
      </c>
      <c r="B26" s="192">
        <f>B27</f>
        <v>4782.4</v>
      </c>
      <c r="C26" s="192"/>
      <c r="D26" s="192"/>
      <c r="E26" s="192">
        <f>E27</f>
        <v>4782.4</v>
      </c>
      <c r="F26" s="96"/>
    </row>
    <row r="27" spans="1:6" ht="30" customHeight="1">
      <c r="A27" s="97" t="s">
        <v>212</v>
      </c>
      <c r="B27" s="171">
        <f>B29+B30+B31+B32</f>
        <v>4782.4</v>
      </c>
      <c r="C27" s="192"/>
      <c r="D27" s="192"/>
      <c r="E27" s="171">
        <f>E29+E30+E31+E32</f>
        <v>4782.4</v>
      </c>
      <c r="F27" s="94"/>
    </row>
    <row r="28" spans="1:6" ht="15" customHeight="1">
      <c r="A28" s="82" t="s">
        <v>43</v>
      </c>
      <c r="B28" s="183"/>
      <c r="C28" s="192"/>
      <c r="D28" s="192"/>
      <c r="E28" s="183"/>
      <c r="F28" s="92"/>
    </row>
    <row r="29" spans="1:6" ht="15" customHeight="1">
      <c r="A29" s="83" t="s">
        <v>44</v>
      </c>
      <c r="B29" s="171">
        <v>0</v>
      </c>
      <c r="C29" s="192"/>
      <c r="D29" s="192"/>
      <c r="E29" s="171">
        <v>0</v>
      </c>
      <c r="F29" s="92"/>
    </row>
    <row r="30" spans="1:6" ht="15" customHeight="1">
      <c r="A30" s="83" t="s">
        <v>45</v>
      </c>
      <c r="B30" s="171">
        <v>0</v>
      </c>
      <c r="C30" s="192"/>
      <c r="D30" s="192"/>
      <c r="E30" s="171">
        <v>0</v>
      </c>
      <c r="F30" s="92"/>
    </row>
    <row r="31" spans="1:6" ht="15" customHeight="1">
      <c r="A31" s="83" t="s">
        <v>46</v>
      </c>
      <c r="B31" s="171">
        <v>4782.4</v>
      </c>
      <c r="C31" s="192"/>
      <c r="D31" s="192"/>
      <c r="E31" s="171">
        <v>4782.4</v>
      </c>
      <c r="F31" s="92"/>
    </row>
    <row r="32" spans="1:6" ht="15">
      <c r="A32" s="83" t="s">
        <v>155</v>
      </c>
      <c r="B32" s="171">
        <v>0</v>
      </c>
      <c r="C32" s="192"/>
      <c r="D32" s="192"/>
      <c r="E32" s="171">
        <v>0</v>
      </c>
      <c r="F32" s="92"/>
    </row>
    <row r="33" spans="1:6" ht="28.5" customHeight="1">
      <c r="A33" s="80" t="s">
        <v>213</v>
      </c>
      <c r="B33" s="192">
        <f>B34+B38</f>
        <v>7000</v>
      </c>
      <c r="C33" s="193"/>
      <c r="D33" s="193"/>
      <c r="E33" s="192">
        <f>E34+E38</f>
        <v>7000</v>
      </c>
      <c r="F33" s="98"/>
    </row>
    <row r="34" spans="1:6" ht="165" customHeight="1">
      <c r="A34" s="93" t="s">
        <v>214</v>
      </c>
      <c r="B34" s="193">
        <f>B36+B37</f>
        <v>0</v>
      </c>
      <c r="C34" s="192">
        <f>SUM(C37:C40)</f>
        <v>0</v>
      </c>
      <c r="D34" s="192">
        <f>SUM(D37:D40)</f>
        <v>0</v>
      </c>
      <c r="E34" s="193">
        <f>E36+E37</f>
        <v>0</v>
      </c>
      <c r="F34" s="342"/>
    </row>
    <row r="35" spans="1:6" ht="12.75" customHeight="1">
      <c r="A35" s="82" t="s">
        <v>43</v>
      </c>
      <c r="B35" s="171"/>
      <c r="C35" s="171"/>
      <c r="D35" s="171"/>
      <c r="E35" s="171"/>
      <c r="F35" s="343"/>
    </row>
    <row r="36" spans="1:6" s="137" customFormat="1" ht="14.25" customHeight="1">
      <c r="A36" s="83" t="s">
        <v>44</v>
      </c>
      <c r="B36" s="171">
        <v>0</v>
      </c>
      <c r="C36" s="171"/>
      <c r="D36" s="171"/>
      <c r="E36" s="171">
        <v>0</v>
      </c>
      <c r="F36" s="343"/>
    </row>
    <row r="37" spans="1:256" s="83" customFormat="1" ht="12.75">
      <c r="A37" s="83" t="s">
        <v>155</v>
      </c>
      <c r="B37" s="194">
        <v>0</v>
      </c>
      <c r="C37" s="194"/>
      <c r="D37" s="194"/>
      <c r="E37" s="194">
        <v>0</v>
      </c>
      <c r="F37" s="34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spans="1:256" s="83" customFormat="1" ht="38.25" customHeight="1">
      <c r="A38" s="83" t="s">
        <v>215</v>
      </c>
      <c r="B38" s="193">
        <f>B40</f>
        <v>7000</v>
      </c>
      <c r="C38" s="194"/>
      <c r="D38" s="194"/>
      <c r="E38" s="193">
        <f>E40</f>
        <v>7000</v>
      </c>
      <c r="F38" s="34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spans="1:256" s="83" customFormat="1" ht="12.75" customHeight="1">
      <c r="A39" s="82" t="s">
        <v>43</v>
      </c>
      <c r="B39" s="194"/>
      <c r="C39" s="194"/>
      <c r="D39" s="194"/>
      <c r="E39" s="194"/>
      <c r="F39" s="34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  <row r="40" spans="1:256" s="83" customFormat="1" ht="12.75" customHeight="1">
      <c r="A40" s="83" t="s">
        <v>44</v>
      </c>
      <c r="B40" s="194">
        <v>7000</v>
      </c>
      <c r="C40" s="194"/>
      <c r="D40" s="194"/>
      <c r="E40" s="194">
        <v>7000</v>
      </c>
      <c r="F40" s="34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  <c r="IV40" s="123"/>
    </row>
    <row r="41" spans="1:6" s="123" customFormat="1" ht="60" customHeight="1">
      <c r="A41" s="340" t="s">
        <v>165</v>
      </c>
      <c r="B41" s="341"/>
      <c r="C41" s="341"/>
      <c r="D41" s="341"/>
      <c r="E41" s="341"/>
      <c r="F41" s="341"/>
    </row>
    <row r="42" spans="1:6" s="123" customFormat="1" ht="65.25" customHeight="1">
      <c r="A42" s="87" t="s">
        <v>218</v>
      </c>
      <c r="B42" s="168">
        <f>B46+B61+B64+B67+B72</f>
        <v>10034.199999999999</v>
      </c>
      <c r="C42" s="168"/>
      <c r="D42" s="168"/>
      <c r="E42" s="168">
        <f>E46+E61+E64+E67+E72</f>
        <v>10034.199999999999</v>
      </c>
      <c r="F42" s="88"/>
    </row>
    <row r="43" spans="1:6" s="123" customFormat="1" ht="12.75" customHeight="1">
      <c r="A43" s="82" t="s">
        <v>43</v>
      </c>
      <c r="B43" s="171"/>
      <c r="C43" s="171"/>
      <c r="D43" s="171"/>
      <c r="E43" s="171"/>
      <c r="F43" s="89"/>
    </row>
    <row r="44" spans="1:6" s="123" customFormat="1" ht="15" customHeight="1">
      <c r="A44" s="83" t="s">
        <v>44</v>
      </c>
      <c r="B44" s="168">
        <f>B49+B52+B54+B56+B58+B60+B63+B66+B69+B71+B74</f>
        <v>10034.199999999999</v>
      </c>
      <c r="C44" s="195"/>
      <c r="D44" s="195"/>
      <c r="E44" s="168">
        <f>E49+E52+E54+E56+E58+E60+E63+E66+E69+E71+E74</f>
        <v>10034.199999999999</v>
      </c>
      <c r="F44" s="89"/>
    </row>
    <row r="45" spans="1:6" s="123" customFormat="1" ht="15.75" customHeight="1">
      <c r="A45" s="82" t="s">
        <v>47</v>
      </c>
      <c r="B45" s="171"/>
      <c r="C45" s="171"/>
      <c r="D45" s="171"/>
      <c r="E45" s="171"/>
      <c r="F45" s="81"/>
    </row>
    <row r="46" spans="1:6" s="123" customFormat="1" ht="71.25" customHeight="1">
      <c r="A46" s="80" t="s">
        <v>216</v>
      </c>
      <c r="B46" s="192">
        <f>B47+B50+B53+B55+B57+B59</f>
        <v>3593.4</v>
      </c>
      <c r="C46" s="192"/>
      <c r="D46" s="192"/>
      <c r="E46" s="192">
        <f>E47+E50+E53+E55+E57+E59</f>
        <v>3593.4</v>
      </c>
      <c r="F46" s="102" t="s">
        <v>139</v>
      </c>
    </row>
    <row r="47" spans="1:6" s="123" customFormat="1" ht="312" customHeight="1">
      <c r="A47" s="100" t="s">
        <v>136</v>
      </c>
      <c r="B47" s="193">
        <f>B49</f>
        <v>1893.4</v>
      </c>
      <c r="C47" s="193"/>
      <c r="D47" s="193"/>
      <c r="E47" s="193">
        <f>E49</f>
        <v>1893.4</v>
      </c>
      <c r="F47" s="99" t="s">
        <v>243</v>
      </c>
    </row>
    <row r="48" spans="1:6" s="123" customFormat="1" ht="15" customHeight="1">
      <c r="A48" s="82" t="s">
        <v>43</v>
      </c>
      <c r="B48" s="171"/>
      <c r="C48" s="171"/>
      <c r="D48" s="171"/>
      <c r="E48" s="171"/>
      <c r="F48" s="102"/>
    </row>
    <row r="49" spans="1:6" s="123" customFormat="1" ht="15" customHeight="1">
      <c r="A49" s="83" t="s">
        <v>44</v>
      </c>
      <c r="B49" s="193">
        <v>1893.4</v>
      </c>
      <c r="C49" s="193"/>
      <c r="D49" s="193"/>
      <c r="E49" s="193">
        <v>1893.4</v>
      </c>
      <c r="F49" s="102"/>
    </row>
    <row r="50" spans="1:6" s="123" customFormat="1" ht="60" customHeight="1">
      <c r="A50" s="100" t="s">
        <v>137</v>
      </c>
      <c r="B50" s="193">
        <f>B52</f>
        <v>1500</v>
      </c>
      <c r="C50" s="193">
        <v>0</v>
      </c>
      <c r="D50" s="193">
        <v>0</v>
      </c>
      <c r="E50" s="193">
        <f>E52</f>
        <v>1500</v>
      </c>
      <c r="F50" s="99" t="s">
        <v>224</v>
      </c>
    </row>
    <row r="51" spans="1:6" s="123" customFormat="1" ht="15" customHeight="1">
      <c r="A51" s="82" t="s">
        <v>43</v>
      </c>
      <c r="B51" s="193"/>
      <c r="C51" s="193"/>
      <c r="D51" s="193"/>
      <c r="E51" s="193"/>
      <c r="F51" s="94"/>
    </row>
    <row r="52" spans="1:6" s="123" customFormat="1" ht="15" customHeight="1">
      <c r="A52" s="83" t="s">
        <v>44</v>
      </c>
      <c r="B52" s="193">
        <v>1500</v>
      </c>
      <c r="C52" s="193">
        <v>0</v>
      </c>
      <c r="D52" s="193">
        <v>0</v>
      </c>
      <c r="E52" s="193">
        <v>1500</v>
      </c>
      <c r="F52" s="99"/>
    </row>
    <row r="53" spans="1:6" s="123" customFormat="1" ht="75" customHeight="1">
      <c r="A53" s="100" t="s">
        <v>48</v>
      </c>
      <c r="B53" s="193">
        <f>B54</f>
        <v>0</v>
      </c>
      <c r="C53" s="193">
        <v>0</v>
      </c>
      <c r="D53" s="193">
        <v>0</v>
      </c>
      <c r="E53" s="193">
        <f>E54</f>
        <v>0</v>
      </c>
      <c r="F53" s="94"/>
    </row>
    <row r="54" spans="1:6" s="123" customFormat="1" ht="12.75" customHeight="1">
      <c r="A54" s="83" t="s">
        <v>44</v>
      </c>
      <c r="B54" s="171">
        <v>0</v>
      </c>
      <c r="C54" s="171">
        <v>0</v>
      </c>
      <c r="D54" s="171">
        <v>0</v>
      </c>
      <c r="E54" s="171">
        <v>0</v>
      </c>
      <c r="F54" s="99"/>
    </row>
    <row r="55" spans="1:6" s="123" customFormat="1" ht="105" customHeight="1">
      <c r="A55" s="100" t="s">
        <v>138</v>
      </c>
      <c r="B55" s="193">
        <f>B56</f>
        <v>200</v>
      </c>
      <c r="C55" s="193">
        <v>868</v>
      </c>
      <c r="D55" s="193">
        <v>1395.3</v>
      </c>
      <c r="E55" s="193">
        <f>E56</f>
        <v>200</v>
      </c>
      <c r="F55" s="99" t="s">
        <v>259</v>
      </c>
    </row>
    <row r="56" spans="1:6" s="123" customFormat="1" ht="15" customHeight="1">
      <c r="A56" s="83" t="s">
        <v>44</v>
      </c>
      <c r="B56" s="193">
        <v>200</v>
      </c>
      <c r="C56" s="193">
        <v>868</v>
      </c>
      <c r="D56" s="193">
        <v>1395.3</v>
      </c>
      <c r="E56" s="193">
        <v>200</v>
      </c>
      <c r="F56" s="99"/>
    </row>
    <row r="57" spans="1:6" s="123" customFormat="1" ht="45">
      <c r="A57" s="100" t="s">
        <v>220</v>
      </c>
      <c r="B57" s="193">
        <f>B58</f>
        <v>0</v>
      </c>
      <c r="C57" s="193"/>
      <c r="D57" s="193"/>
      <c r="E57" s="193">
        <f>E58</f>
        <v>0</v>
      </c>
      <c r="F57" s="99"/>
    </row>
    <row r="58" spans="1:6" s="123" customFormat="1" ht="15" customHeight="1">
      <c r="A58" s="83" t="s">
        <v>44</v>
      </c>
      <c r="B58" s="193">
        <v>0</v>
      </c>
      <c r="C58" s="193"/>
      <c r="D58" s="193"/>
      <c r="E58" s="193">
        <v>0</v>
      </c>
      <c r="F58" s="99"/>
    </row>
    <row r="59" spans="1:6" s="123" customFormat="1" ht="165">
      <c r="A59" s="100" t="s">
        <v>221</v>
      </c>
      <c r="B59" s="193">
        <f>B60</f>
        <v>0</v>
      </c>
      <c r="C59" s="193"/>
      <c r="D59" s="193"/>
      <c r="E59" s="193">
        <f>E60</f>
        <v>0</v>
      </c>
      <c r="F59" s="99"/>
    </row>
    <row r="60" spans="1:6" s="123" customFormat="1" ht="15" customHeight="1">
      <c r="A60" s="83" t="s">
        <v>44</v>
      </c>
      <c r="B60" s="193">
        <v>0</v>
      </c>
      <c r="C60" s="193"/>
      <c r="D60" s="193"/>
      <c r="E60" s="193">
        <v>0</v>
      </c>
      <c r="F60" s="99"/>
    </row>
    <row r="61" spans="1:6" s="123" customFormat="1" ht="142.5" customHeight="1">
      <c r="A61" s="110" t="s">
        <v>115</v>
      </c>
      <c r="B61" s="192">
        <f>B62</f>
        <v>100</v>
      </c>
      <c r="C61" s="192" t="e">
        <f>C62</f>
        <v>#REF!</v>
      </c>
      <c r="D61" s="192">
        <v>0</v>
      </c>
      <c r="E61" s="192">
        <f>E62</f>
        <v>100</v>
      </c>
      <c r="F61" s="99" t="s">
        <v>242</v>
      </c>
    </row>
    <row r="62" spans="1:6" s="123" customFormat="1" ht="45">
      <c r="A62" s="100" t="s">
        <v>49</v>
      </c>
      <c r="B62" s="193">
        <f>B63</f>
        <v>100</v>
      </c>
      <c r="C62" s="193" t="e">
        <f>C63</f>
        <v>#REF!</v>
      </c>
      <c r="D62" s="193">
        <v>0</v>
      </c>
      <c r="E62" s="193">
        <f>E63</f>
        <v>100</v>
      </c>
      <c r="F62" s="138"/>
    </row>
    <row r="63" spans="1:6" s="123" customFormat="1" ht="15" customHeight="1">
      <c r="A63" s="83" t="s">
        <v>44</v>
      </c>
      <c r="B63" s="193">
        <v>100</v>
      </c>
      <c r="C63" s="193" t="e">
        <f>#REF!</f>
        <v>#REF!</v>
      </c>
      <c r="D63" s="193">
        <v>0</v>
      </c>
      <c r="E63" s="193">
        <v>100</v>
      </c>
      <c r="F63" s="101"/>
    </row>
    <row r="64" spans="1:6" s="123" customFormat="1" ht="71.25" customHeight="1">
      <c r="A64" s="110" t="s">
        <v>50</v>
      </c>
      <c r="B64" s="192">
        <f>B65</f>
        <v>1044.5</v>
      </c>
      <c r="C64" s="192">
        <v>99</v>
      </c>
      <c r="D64" s="192">
        <v>99</v>
      </c>
      <c r="E64" s="192">
        <f>E65</f>
        <v>1044.5</v>
      </c>
      <c r="F64" s="99"/>
    </row>
    <row r="65" spans="1:6" s="123" customFormat="1" ht="285" customHeight="1">
      <c r="A65" s="100" t="s">
        <v>51</v>
      </c>
      <c r="B65" s="193">
        <f>B66</f>
        <v>1044.5</v>
      </c>
      <c r="C65" s="193">
        <v>99</v>
      </c>
      <c r="D65" s="193">
        <v>99</v>
      </c>
      <c r="E65" s="193">
        <f>E66</f>
        <v>1044.5</v>
      </c>
      <c r="F65" s="99" t="s">
        <v>245</v>
      </c>
    </row>
    <row r="66" spans="1:6" s="123" customFormat="1" ht="15" customHeight="1">
      <c r="A66" s="83" t="s">
        <v>44</v>
      </c>
      <c r="B66" s="193">
        <v>1044.5</v>
      </c>
      <c r="C66" s="193">
        <v>99</v>
      </c>
      <c r="D66" s="193">
        <v>99</v>
      </c>
      <c r="E66" s="193">
        <v>1044.5</v>
      </c>
      <c r="F66" s="99"/>
    </row>
    <row r="67" spans="1:6" s="123" customFormat="1" ht="87" customHeight="1">
      <c r="A67" s="93" t="s">
        <v>159</v>
      </c>
      <c r="B67" s="192">
        <f>B68+B70</f>
        <v>1807.2</v>
      </c>
      <c r="C67" s="192">
        <v>582.7</v>
      </c>
      <c r="D67" s="192">
        <v>1400</v>
      </c>
      <c r="E67" s="192">
        <f>E68+E70</f>
        <v>1807.2</v>
      </c>
      <c r="F67" s="99"/>
    </row>
    <row r="68" spans="1:6" s="123" customFormat="1" ht="60" customHeight="1">
      <c r="A68" s="93" t="s">
        <v>152</v>
      </c>
      <c r="B68" s="193">
        <f>B69</f>
        <v>1744.9</v>
      </c>
      <c r="C68" s="193">
        <v>582.7</v>
      </c>
      <c r="D68" s="193">
        <v>1400</v>
      </c>
      <c r="E68" s="193">
        <f>E69</f>
        <v>1744.9</v>
      </c>
      <c r="F68" s="99" t="s">
        <v>258</v>
      </c>
    </row>
    <row r="69" spans="1:6" s="123" customFormat="1" ht="15" customHeight="1">
      <c r="A69" s="83" t="s">
        <v>44</v>
      </c>
      <c r="B69" s="193">
        <v>1744.9</v>
      </c>
      <c r="C69" s="193">
        <v>582.7</v>
      </c>
      <c r="D69" s="193">
        <v>1400</v>
      </c>
      <c r="E69" s="193">
        <v>1744.9</v>
      </c>
      <c r="F69" s="273"/>
    </row>
    <row r="70" spans="1:6" s="123" customFormat="1" ht="90" customHeight="1">
      <c r="A70" s="100" t="s">
        <v>156</v>
      </c>
      <c r="B70" s="193">
        <f>B71</f>
        <v>62.3</v>
      </c>
      <c r="C70" s="193">
        <v>0</v>
      </c>
      <c r="D70" s="193">
        <v>0</v>
      </c>
      <c r="E70" s="193">
        <f>E71</f>
        <v>62.3</v>
      </c>
      <c r="F70" s="99" t="s">
        <v>244</v>
      </c>
    </row>
    <row r="71" spans="1:6" s="123" customFormat="1" ht="15" customHeight="1">
      <c r="A71" s="83" t="s">
        <v>44</v>
      </c>
      <c r="B71" s="193">
        <v>62.3</v>
      </c>
      <c r="C71" s="193">
        <v>0</v>
      </c>
      <c r="D71" s="193">
        <v>0</v>
      </c>
      <c r="E71" s="193">
        <v>62.3</v>
      </c>
      <c r="F71" s="107"/>
    </row>
    <row r="72" spans="1:6" s="123" customFormat="1" ht="63.75" customHeight="1">
      <c r="A72" s="139" t="s">
        <v>160</v>
      </c>
      <c r="B72" s="183">
        <f>B73</f>
        <v>3489.1</v>
      </c>
      <c r="C72" s="183"/>
      <c r="D72" s="183"/>
      <c r="E72" s="183">
        <f>E73</f>
        <v>3489.1</v>
      </c>
      <c r="F72" s="99"/>
    </row>
    <row r="73" spans="1:6" s="123" customFormat="1" ht="51" customHeight="1">
      <c r="A73" s="82" t="s">
        <v>157</v>
      </c>
      <c r="B73" s="171">
        <f>B74</f>
        <v>3489.1</v>
      </c>
      <c r="C73" s="171"/>
      <c r="D73" s="171"/>
      <c r="E73" s="171">
        <f>E74</f>
        <v>3489.1</v>
      </c>
      <c r="F73" s="99" t="s">
        <v>140</v>
      </c>
    </row>
    <row r="74" spans="1:6" s="123" customFormat="1" ht="13.5" customHeight="1" thickBot="1">
      <c r="A74" s="83" t="s">
        <v>44</v>
      </c>
      <c r="B74" s="171">
        <v>3489.1</v>
      </c>
      <c r="C74" s="171"/>
      <c r="D74" s="171"/>
      <c r="E74" s="171">
        <v>3489.1</v>
      </c>
      <c r="F74" s="99"/>
    </row>
    <row r="75" spans="1:6" s="123" customFormat="1" ht="66" customHeight="1" thickBot="1">
      <c r="A75" s="326" t="s">
        <v>168</v>
      </c>
      <c r="B75" s="327"/>
      <c r="C75" s="327"/>
      <c r="D75" s="327"/>
      <c r="E75" s="327"/>
      <c r="F75" s="328"/>
    </row>
    <row r="76" spans="1:6" ht="84.75" customHeight="1">
      <c r="A76" s="104" t="s">
        <v>219</v>
      </c>
      <c r="B76" s="179">
        <f>B78</f>
        <v>0</v>
      </c>
      <c r="C76" s="180"/>
      <c r="D76" s="180"/>
      <c r="E76" s="179">
        <f>E78</f>
        <v>0</v>
      </c>
      <c r="F76" s="105"/>
    </row>
    <row r="77" spans="1:6" ht="18.75" customHeight="1">
      <c r="A77" s="106" t="s">
        <v>43</v>
      </c>
      <c r="B77" s="179"/>
      <c r="C77" s="180"/>
      <c r="D77" s="180"/>
      <c r="E77" s="179"/>
      <c r="F77" s="105"/>
    </row>
    <row r="78" spans="1:6" ht="18.75" customHeight="1">
      <c r="A78" s="106" t="s">
        <v>44</v>
      </c>
      <c r="B78" s="179">
        <f>B83</f>
        <v>0</v>
      </c>
      <c r="C78" s="180"/>
      <c r="D78" s="180"/>
      <c r="E78" s="179">
        <f>E83</f>
        <v>0</v>
      </c>
      <c r="F78" s="105"/>
    </row>
    <row r="79" spans="1:6" ht="18.75" customHeight="1">
      <c r="A79" s="90" t="s">
        <v>47</v>
      </c>
      <c r="B79" s="179"/>
      <c r="C79" s="180"/>
      <c r="D79" s="180"/>
      <c r="E79" s="179"/>
      <c r="F79" s="105"/>
    </row>
    <row r="80" spans="1:6" ht="76.5" customHeight="1">
      <c r="A80" s="108" t="s">
        <v>158</v>
      </c>
      <c r="B80" s="179">
        <f>B81</f>
        <v>0</v>
      </c>
      <c r="C80" s="181"/>
      <c r="D80" s="181"/>
      <c r="E80" s="179">
        <f>E81</f>
        <v>0</v>
      </c>
      <c r="F80" s="105"/>
    </row>
    <row r="81" spans="1:6" ht="90" customHeight="1">
      <c r="A81" s="100" t="s">
        <v>128</v>
      </c>
      <c r="B81" s="179">
        <f>B83</f>
        <v>0</v>
      </c>
      <c r="C81" s="180"/>
      <c r="D81" s="180"/>
      <c r="E81" s="179">
        <f>E83</f>
        <v>0</v>
      </c>
      <c r="F81" s="344"/>
    </row>
    <row r="82" spans="1:6" ht="15" customHeight="1">
      <c r="A82" s="82" t="s">
        <v>43</v>
      </c>
      <c r="B82" s="179"/>
      <c r="C82" s="182"/>
      <c r="D82" s="182"/>
      <c r="E82" s="179"/>
      <c r="F82" s="345"/>
    </row>
    <row r="83" spans="1:6" ht="15" customHeight="1" thickBot="1">
      <c r="A83" s="83" t="s">
        <v>44</v>
      </c>
      <c r="B83" s="179">
        <v>0</v>
      </c>
      <c r="C83" s="180"/>
      <c r="D83" s="180"/>
      <c r="E83" s="179">
        <v>0</v>
      </c>
      <c r="F83" s="345"/>
    </row>
    <row r="84" spans="1:6" ht="69.75" customHeight="1">
      <c r="A84" s="346" t="s">
        <v>190</v>
      </c>
      <c r="B84" s="347"/>
      <c r="C84" s="347"/>
      <c r="D84" s="347"/>
      <c r="E84" s="347"/>
      <c r="F84" s="348"/>
    </row>
    <row r="85" spans="1:6" ht="42.75" customHeight="1">
      <c r="A85" s="104" t="s">
        <v>191</v>
      </c>
      <c r="B85" s="177">
        <f>B87+B88</f>
        <v>543964.5</v>
      </c>
      <c r="C85" s="176"/>
      <c r="D85" s="176"/>
      <c r="E85" s="177">
        <f>E87+E88</f>
        <v>543964.5</v>
      </c>
      <c r="F85" s="349" t="s">
        <v>208</v>
      </c>
    </row>
    <row r="86" spans="1:6" ht="15" customHeight="1">
      <c r="A86" s="90" t="s">
        <v>43</v>
      </c>
      <c r="B86" s="177"/>
      <c r="C86" s="176"/>
      <c r="D86" s="176"/>
      <c r="E86" s="177"/>
      <c r="F86" s="350"/>
    </row>
    <row r="87" spans="1:6" ht="15" customHeight="1">
      <c r="A87" s="107" t="s">
        <v>44</v>
      </c>
      <c r="B87" s="176">
        <f>B94+B100</f>
        <v>282861.5</v>
      </c>
      <c r="C87" s="176"/>
      <c r="D87" s="176"/>
      <c r="E87" s="176">
        <f>E94+E100</f>
        <v>282861.5</v>
      </c>
      <c r="F87" s="350"/>
    </row>
    <row r="88" spans="1:6" ht="15" customHeight="1">
      <c r="A88" s="107" t="s">
        <v>45</v>
      </c>
      <c r="B88" s="176">
        <f>B95+B101</f>
        <v>261103</v>
      </c>
      <c r="C88" s="176"/>
      <c r="D88" s="176"/>
      <c r="E88" s="176">
        <f>E95+E101</f>
        <v>261103</v>
      </c>
      <c r="F88" s="350"/>
    </row>
    <row r="89" spans="1:6" ht="15" customHeight="1">
      <c r="A89" s="107" t="s">
        <v>46</v>
      </c>
      <c r="B89" s="176">
        <f>B96+B102</f>
        <v>14143.08</v>
      </c>
      <c r="C89" s="176"/>
      <c r="D89" s="176"/>
      <c r="E89" s="176">
        <f>E96+E102</f>
        <v>14143.08</v>
      </c>
      <c r="F89" s="350"/>
    </row>
    <row r="90" spans="1:6" ht="15" customHeight="1">
      <c r="A90" s="90" t="s">
        <v>47</v>
      </c>
      <c r="B90" s="177"/>
      <c r="C90" s="176"/>
      <c r="D90" s="176"/>
      <c r="E90" s="177"/>
      <c r="F90" s="350"/>
    </row>
    <row r="91" spans="1:6" ht="57" customHeight="1">
      <c r="A91" s="104" t="s">
        <v>193</v>
      </c>
      <c r="B91" s="177">
        <f>B92</f>
        <v>362758.85</v>
      </c>
      <c r="C91" s="176"/>
      <c r="D91" s="176"/>
      <c r="E91" s="177">
        <f>E92</f>
        <v>362758.85</v>
      </c>
      <c r="F91" s="350"/>
    </row>
    <row r="92" spans="1:6" ht="25.5" customHeight="1">
      <c r="A92" s="90" t="s">
        <v>192</v>
      </c>
      <c r="B92" s="176">
        <f>B94+B95</f>
        <v>362758.85</v>
      </c>
      <c r="C92" s="176"/>
      <c r="D92" s="176"/>
      <c r="E92" s="176">
        <f>E94+E95</f>
        <v>362758.85</v>
      </c>
      <c r="F92" s="350"/>
    </row>
    <row r="93" spans="1:6" ht="15" customHeight="1">
      <c r="A93" s="90" t="s">
        <v>43</v>
      </c>
      <c r="B93" s="177"/>
      <c r="C93" s="176"/>
      <c r="D93" s="176"/>
      <c r="E93" s="177"/>
      <c r="F93" s="350"/>
    </row>
    <row r="94" spans="1:6" ht="15" customHeight="1">
      <c r="A94" s="107" t="s">
        <v>44</v>
      </c>
      <c r="B94" s="177">
        <v>188634.6</v>
      </c>
      <c r="C94" s="176"/>
      <c r="D94" s="176"/>
      <c r="E94" s="177">
        <v>188634.6</v>
      </c>
      <c r="F94" s="350"/>
    </row>
    <row r="95" spans="1:6" ht="15" customHeight="1">
      <c r="A95" s="107" t="s">
        <v>45</v>
      </c>
      <c r="B95" s="177">
        <v>174124.25</v>
      </c>
      <c r="C95" s="176"/>
      <c r="D95" s="176"/>
      <c r="E95" s="177">
        <v>174124.25</v>
      </c>
      <c r="F95" s="350"/>
    </row>
    <row r="96" spans="1:6" ht="15" customHeight="1">
      <c r="A96" s="107" t="s">
        <v>46</v>
      </c>
      <c r="B96" s="177">
        <v>9431.74</v>
      </c>
      <c r="C96" s="176"/>
      <c r="D96" s="176"/>
      <c r="E96" s="177">
        <v>9431.74</v>
      </c>
      <c r="F96" s="350"/>
    </row>
    <row r="97" spans="1:6" ht="71.25" customHeight="1">
      <c r="A97" s="104" t="s">
        <v>194</v>
      </c>
      <c r="B97" s="176">
        <f>B98</f>
        <v>181205.65</v>
      </c>
      <c r="C97" s="176"/>
      <c r="D97" s="176"/>
      <c r="E97" s="176">
        <f>E98</f>
        <v>181205.65</v>
      </c>
      <c r="F97" s="350"/>
    </row>
    <row r="98" spans="1:6" ht="38.25" customHeight="1">
      <c r="A98" s="90" t="s">
        <v>195</v>
      </c>
      <c r="B98" s="176">
        <f>B100+B101</f>
        <v>181205.65</v>
      </c>
      <c r="C98" s="176"/>
      <c r="D98" s="176"/>
      <c r="E98" s="176">
        <f>E100+E101</f>
        <v>181205.65</v>
      </c>
      <c r="F98" s="350"/>
    </row>
    <row r="99" spans="1:6" ht="15" customHeight="1">
      <c r="A99" s="90" t="s">
        <v>43</v>
      </c>
      <c r="B99" s="177"/>
      <c r="C99" s="176"/>
      <c r="D99" s="176"/>
      <c r="E99" s="177"/>
      <c r="F99" s="350"/>
    </row>
    <row r="100" spans="1:6" ht="15" customHeight="1">
      <c r="A100" s="107" t="s">
        <v>44</v>
      </c>
      <c r="B100" s="177">
        <v>94226.9</v>
      </c>
      <c r="C100" s="176"/>
      <c r="D100" s="176"/>
      <c r="E100" s="177">
        <v>94226.9</v>
      </c>
      <c r="F100" s="350"/>
    </row>
    <row r="101" spans="1:6" ht="15" customHeight="1">
      <c r="A101" s="107" t="s">
        <v>45</v>
      </c>
      <c r="B101" s="177">
        <v>86978.75</v>
      </c>
      <c r="C101" s="176"/>
      <c r="D101" s="176"/>
      <c r="E101" s="177">
        <v>86978.75</v>
      </c>
      <c r="F101" s="350"/>
    </row>
    <row r="102" spans="1:6" ht="15" customHeight="1">
      <c r="A102" s="107" t="s">
        <v>46</v>
      </c>
      <c r="B102" s="178">
        <v>4711.34</v>
      </c>
      <c r="C102" s="178"/>
      <c r="D102" s="178"/>
      <c r="E102" s="178">
        <v>4711.34</v>
      </c>
      <c r="F102" s="351"/>
    </row>
    <row r="103" spans="1:6" ht="63" customHeight="1" thickBot="1">
      <c r="A103" s="337" t="s">
        <v>167</v>
      </c>
      <c r="B103" s="338"/>
      <c r="C103" s="338"/>
      <c r="D103" s="338"/>
      <c r="E103" s="338"/>
      <c r="F103" s="339"/>
    </row>
    <row r="104" spans="1:6" ht="70.5" customHeight="1">
      <c r="A104" s="87" t="s">
        <v>53</v>
      </c>
      <c r="B104" s="173">
        <f>B106</f>
        <v>44190.8</v>
      </c>
      <c r="C104" s="173">
        <f>C108+C121+C123</f>
        <v>0</v>
      </c>
      <c r="D104" s="173">
        <f>D108+D121+D123</f>
        <v>0</v>
      </c>
      <c r="E104" s="173">
        <f>E106</f>
        <v>44190.8</v>
      </c>
      <c r="F104" s="335" t="s">
        <v>252</v>
      </c>
    </row>
    <row r="105" spans="1:6" ht="57" customHeight="1">
      <c r="A105" s="82" t="s">
        <v>43</v>
      </c>
      <c r="B105" s="174"/>
      <c r="C105" s="175"/>
      <c r="D105" s="175"/>
      <c r="E105" s="174"/>
      <c r="F105" s="336"/>
    </row>
    <row r="106" spans="1:6" ht="14.25" customHeight="1">
      <c r="A106" s="83" t="s">
        <v>44</v>
      </c>
      <c r="B106" s="173">
        <f>B111</f>
        <v>44190.8</v>
      </c>
      <c r="C106" s="173">
        <f>C110+C123+C125</f>
        <v>0</v>
      </c>
      <c r="D106" s="173">
        <f>D110+D123+D125</f>
        <v>0</v>
      </c>
      <c r="E106" s="173">
        <f>E111</f>
        <v>44190.8</v>
      </c>
      <c r="F106" s="336"/>
    </row>
    <row r="107" spans="1:6" ht="12.75" customHeight="1">
      <c r="A107" s="82" t="s">
        <v>47</v>
      </c>
      <c r="B107" s="174"/>
      <c r="C107" s="175"/>
      <c r="D107" s="175"/>
      <c r="E107" s="174"/>
      <c r="F107" s="336"/>
    </row>
    <row r="108" spans="1:6" ht="84" customHeight="1">
      <c r="A108" s="110" t="s">
        <v>225</v>
      </c>
      <c r="B108" s="173">
        <f>B109</f>
        <v>44190.8</v>
      </c>
      <c r="C108" s="173">
        <f>C112+C127+C129</f>
        <v>0</v>
      </c>
      <c r="D108" s="173">
        <f>D112+D127+D129</f>
        <v>0</v>
      </c>
      <c r="E108" s="173">
        <f>E109</f>
        <v>44190.8</v>
      </c>
      <c r="F108" s="336"/>
    </row>
    <row r="109" spans="1:9" ht="60" customHeight="1">
      <c r="A109" s="100" t="s">
        <v>54</v>
      </c>
      <c r="B109" s="173">
        <f>B111</f>
        <v>44190.8</v>
      </c>
      <c r="C109" s="173">
        <f>C113+C128+C130</f>
        <v>0</v>
      </c>
      <c r="D109" s="173">
        <f>D113+D128+D130</f>
        <v>0</v>
      </c>
      <c r="E109" s="173">
        <f>E111</f>
        <v>44190.8</v>
      </c>
      <c r="F109" s="336"/>
      <c r="I109" s="140"/>
    </row>
    <row r="110" spans="1:6" ht="12.75" customHeight="1">
      <c r="A110" s="82" t="s">
        <v>43</v>
      </c>
      <c r="B110" s="174"/>
      <c r="C110" s="175"/>
      <c r="D110" s="175"/>
      <c r="E110" s="174"/>
      <c r="F110" s="336"/>
    </row>
    <row r="111" spans="1:6" ht="15" customHeight="1" thickBot="1">
      <c r="A111" s="83" t="s">
        <v>44</v>
      </c>
      <c r="B111" s="173">
        <v>44190.8</v>
      </c>
      <c r="C111" s="173">
        <f>C115+C130+C132</f>
        <v>2</v>
      </c>
      <c r="D111" s="173">
        <f>D115+D130+D132</f>
        <v>0</v>
      </c>
      <c r="E111" s="173">
        <v>44190.8</v>
      </c>
      <c r="F111" s="336"/>
    </row>
    <row r="112" spans="1:6" ht="56.25" customHeight="1" thickBot="1">
      <c r="A112" s="326" t="s">
        <v>166</v>
      </c>
      <c r="B112" s="327"/>
      <c r="C112" s="327"/>
      <c r="D112" s="327"/>
      <c r="E112" s="327"/>
      <c r="F112" s="328"/>
    </row>
    <row r="113" spans="1:6" ht="67.5" customHeight="1">
      <c r="A113" s="329" t="s">
        <v>38</v>
      </c>
      <c r="B113" s="331" t="s">
        <v>171</v>
      </c>
      <c r="C113" s="331"/>
      <c r="D113" s="331"/>
      <c r="E113" s="331"/>
      <c r="F113" s="332" t="s">
        <v>39</v>
      </c>
    </row>
    <row r="114" spans="1:6" ht="27" customHeight="1">
      <c r="A114" s="330"/>
      <c r="B114" s="334" t="s">
        <v>141</v>
      </c>
      <c r="C114" s="334"/>
      <c r="D114" s="141"/>
      <c r="E114" s="141" t="s">
        <v>142</v>
      </c>
      <c r="F114" s="333"/>
    </row>
    <row r="115" spans="1:6" ht="12.75" customHeight="1">
      <c r="A115" s="77">
        <v>1</v>
      </c>
      <c r="B115" s="75"/>
      <c r="C115" s="75">
        <v>2</v>
      </c>
      <c r="D115" s="75"/>
      <c r="E115" s="75">
        <v>3</v>
      </c>
      <c r="F115" s="78" t="s">
        <v>143</v>
      </c>
    </row>
    <row r="116" spans="1:6" ht="12.75">
      <c r="A116" s="77"/>
      <c r="B116" s="79"/>
      <c r="C116" s="79"/>
      <c r="D116" s="79"/>
      <c r="E116" s="79"/>
      <c r="F116" s="78"/>
    </row>
    <row r="117" spans="1:6" ht="15.75">
      <c r="A117" s="82" t="s">
        <v>47</v>
      </c>
      <c r="B117" s="90"/>
      <c r="C117" s="91"/>
      <c r="D117" s="91"/>
      <c r="E117" s="91"/>
      <c r="F117" s="81"/>
    </row>
    <row r="118" spans="1:6" ht="30">
      <c r="A118" s="142" t="s">
        <v>114</v>
      </c>
      <c r="B118" s="168">
        <f>B120</f>
        <v>40971.97</v>
      </c>
      <c r="C118" s="169"/>
      <c r="D118" s="169"/>
      <c r="E118" s="168">
        <f>E120</f>
        <v>40971.97</v>
      </c>
      <c r="F118" s="81"/>
    </row>
    <row r="119" spans="1:6" ht="15.75">
      <c r="A119" s="82" t="s">
        <v>43</v>
      </c>
      <c r="B119" s="170"/>
      <c r="C119" s="171"/>
      <c r="D119" s="171"/>
      <c r="E119" s="170"/>
      <c r="F119" s="81"/>
    </row>
    <row r="120" spans="1:6" ht="16.5" thickBot="1">
      <c r="A120" s="143" t="s">
        <v>44</v>
      </c>
      <c r="B120" s="168">
        <v>40971.97</v>
      </c>
      <c r="C120" s="172"/>
      <c r="D120" s="172"/>
      <c r="E120" s="168">
        <v>40971.97</v>
      </c>
      <c r="F120" s="144"/>
    </row>
    <row r="121" spans="1:6" ht="12.75">
      <c r="A121" s="325"/>
      <c r="B121" s="325"/>
      <c r="C121" s="325"/>
      <c r="D121" s="325"/>
      <c r="E121" s="325"/>
      <c r="F121" s="325"/>
    </row>
    <row r="122" spans="1:6" ht="12.75">
      <c r="A122" s="325"/>
      <c r="B122" s="325"/>
      <c r="C122" s="325"/>
      <c r="D122" s="325"/>
      <c r="E122" s="325"/>
      <c r="F122" s="325"/>
    </row>
    <row r="123" spans="1:6" ht="12.75">
      <c r="A123" s="325"/>
      <c r="B123" s="325"/>
      <c r="C123" s="325"/>
      <c r="D123" s="325"/>
      <c r="E123" s="325"/>
      <c r="F123" s="325"/>
    </row>
    <row r="124" spans="1:6" ht="15">
      <c r="A124" s="145" t="s">
        <v>253</v>
      </c>
      <c r="B124" s="146"/>
      <c r="F124" s="148"/>
    </row>
    <row r="125" spans="1:2" ht="12.75">
      <c r="A125" s="149"/>
      <c r="B125" s="149"/>
    </row>
  </sheetData>
  <sheetProtection/>
  <mergeCells count="25">
    <mergeCell ref="A1:F1"/>
    <mergeCell ref="B5:C5"/>
    <mergeCell ref="D5:E5"/>
    <mergeCell ref="A14:F14"/>
    <mergeCell ref="B3:E3"/>
    <mergeCell ref="F3:F4"/>
    <mergeCell ref="B4:C4"/>
    <mergeCell ref="A2:F2"/>
    <mergeCell ref="A3:A4"/>
    <mergeCell ref="F104:F111"/>
    <mergeCell ref="A103:F103"/>
    <mergeCell ref="A75:F75"/>
    <mergeCell ref="A121:F121"/>
    <mergeCell ref="A41:F41"/>
    <mergeCell ref="F34:F40"/>
    <mergeCell ref="F81:F83"/>
    <mergeCell ref="A84:F84"/>
    <mergeCell ref="F85:F102"/>
    <mergeCell ref="A122:F122"/>
    <mergeCell ref="A123:F123"/>
    <mergeCell ref="A112:F112"/>
    <mergeCell ref="A113:A114"/>
    <mergeCell ref="B113:E113"/>
    <mergeCell ref="F113:F114"/>
    <mergeCell ref="B114:C114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">
      <selection activeCell="C17" sqref="C17:D17"/>
    </sheetView>
  </sheetViews>
  <sheetFormatPr defaultColWidth="9.00390625" defaultRowHeight="12.75"/>
  <cols>
    <col min="1" max="1" width="3.375" style="0" customWidth="1"/>
    <col min="2" max="2" width="43.625" style="0" customWidth="1"/>
    <col min="3" max="3" width="5.625" style="0" customWidth="1"/>
    <col min="4" max="4" width="14.875" style="0" customWidth="1"/>
    <col min="5" max="5" width="15.375" style="0" customWidth="1"/>
    <col min="6" max="6" width="23.00390625" style="0" customWidth="1"/>
    <col min="7" max="7" width="17.625" style="0" customWidth="1"/>
  </cols>
  <sheetData>
    <row r="1" spans="1:7" ht="15.75" thickBot="1">
      <c r="A1" s="9"/>
      <c r="B1" s="9"/>
      <c r="C1" s="9"/>
      <c r="D1" s="9"/>
      <c r="E1" s="9"/>
      <c r="F1" s="9"/>
      <c r="G1" s="9" t="s">
        <v>55</v>
      </c>
    </row>
    <row r="2" spans="1:7" ht="39.75" customHeight="1" thickBot="1">
      <c r="A2" s="506" t="s">
        <v>56</v>
      </c>
      <c r="B2" s="507"/>
      <c r="C2" s="507"/>
      <c r="D2" s="507"/>
      <c r="E2" s="507"/>
      <c r="F2" s="507"/>
      <c r="G2" s="508"/>
    </row>
    <row r="3" spans="1:7" ht="28.5" customHeight="1" thickBot="1">
      <c r="A3" s="476" t="s">
        <v>105</v>
      </c>
      <c r="B3" s="477"/>
      <c r="C3" s="477"/>
      <c r="D3" s="477"/>
      <c r="E3" s="477"/>
      <c r="F3" s="477"/>
      <c r="G3" s="478"/>
    </row>
    <row r="4" spans="1:7" ht="14.25">
      <c r="A4" s="10"/>
      <c r="B4" s="10"/>
      <c r="C4" s="10"/>
      <c r="D4" s="10"/>
      <c r="E4" s="10"/>
      <c r="F4" s="10"/>
      <c r="G4" s="10"/>
    </row>
    <row r="5" spans="1:7" ht="15" thickBot="1">
      <c r="A5" s="486" t="s">
        <v>58</v>
      </c>
      <c r="B5" s="486"/>
      <c r="C5" s="486"/>
      <c r="D5" s="486"/>
      <c r="E5" s="486"/>
      <c r="F5" s="486"/>
      <c r="G5" s="486"/>
    </row>
    <row r="6" spans="1:7" ht="68.25">
      <c r="A6" s="11"/>
      <c r="B6" s="12" t="s">
        <v>59</v>
      </c>
      <c r="C6" s="12" t="s">
        <v>60</v>
      </c>
      <c r="D6" s="13" t="s">
        <v>61</v>
      </c>
      <c r="E6" s="13" t="s">
        <v>62</v>
      </c>
      <c r="F6" s="13" t="s">
        <v>63</v>
      </c>
      <c r="G6" s="14" t="s">
        <v>64</v>
      </c>
    </row>
    <row r="7" spans="1:7" ht="45">
      <c r="A7" s="15">
        <v>1</v>
      </c>
      <c r="B7" s="27" t="s">
        <v>103</v>
      </c>
      <c r="C7" s="17" t="s">
        <v>25</v>
      </c>
      <c r="D7" s="48">
        <v>0.05</v>
      </c>
      <c r="E7" s="49">
        <v>0.0794</v>
      </c>
      <c r="F7" s="17">
        <v>100</v>
      </c>
      <c r="G7" s="18"/>
    </row>
    <row r="8" spans="1:7" ht="75">
      <c r="A8" s="15">
        <v>2</v>
      </c>
      <c r="B8" s="27" t="s">
        <v>104</v>
      </c>
      <c r="C8" s="17" t="s">
        <v>25</v>
      </c>
      <c r="D8" s="48">
        <v>0.1</v>
      </c>
      <c r="E8" s="49">
        <v>0.0554</v>
      </c>
      <c r="F8" s="17">
        <f>E8/D8*100</f>
        <v>55.39999999999999</v>
      </c>
      <c r="G8" s="18"/>
    </row>
    <row r="9" spans="1:7" ht="15">
      <c r="A9" s="19"/>
      <c r="B9" s="21"/>
      <c r="C9" s="21"/>
      <c r="D9" s="21"/>
      <c r="E9" s="21"/>
      <c r="F9" s="21"/>
      <c r="G9" s="18"/>
    </row>
    <row r="10" spans="1:7" ht="15">
      <c r="A10" s="19" t="s">
        <v>2</v>
      </c>
      <c r="B10" s="21"/>
      <c r="C10" s="21"/>
      <c r="D10" s="21"/>
      <c r="E10" s="21"/>
      <c r="F10" s="21"/>
      <c r="G10" s="18"/>
    </row>
    <row r="11" spans="1:7" ht="15">
      <c r="A11" s="19" t="s">
        <v>2</v>
      </c>
      <c r="B11" s="21"/>
      <c r="C11" s="21"/>
      <c r="D11" s="21"/>
      <c r="E11" s="21"/>
      <c r="F11" s="21"/>
      <c r="G11" s="18"/>
    </row>
    <row r="12" spans="1:7" ht="15">
      <c r="A12" s="19">
        <v>2</v>
      </c>
      <c r="B12" s="21"/>
      <c r="C12" s="21"/>
      <c r="D12" s="21"/>
      <c r="E12" s="21"/>
      <c r="F12" s="21"/>
      <c r="G12" s="18"/>
    </row>
    <row r="13" spans="1:7" ht="15">
      <c r="A13" s="19"/>
      <c r="B13" s="21" t="s">
        <v>71</v>
      </c>
      <c r="C13" s="21"/>
      <c r="D13" s="48">
        <f>SUM(D7:D8)</f>
        <v>0.15000000000000002</v>
      </c>
      <c r="E13" s="48">
        <f>SUM(E7:E8)</f>
        <v>0.1348</v>
      </c>
      <c r="F13" s="50">
        <f>SUM(F7:F8)</f>
        <v>155.39999999999998</v>
      </c>
      <c r="G13" s="18"/>
    </row>
    <row r="14" spans="1:7" ht="15.75" customHeight="1" thickBot="1">
      <c r="A14" s="445" t="s">
        <v>72</v>
      </c>
      <c r="B14" s="446"/>
      <c r="C14" s="446"/>
      <c r="D14" s="446"/>
      <c r="E14" s="446"/>
      <c r="F14" s="447"/>
      <c r="G14" s="22">
        <f>F13/A12</f>
        <v>77.69999999999999</v>
      </c>
    </row>
    <row r="15" spans="1:7" ht="42.75" customHeight="1" thickBot="1">
      <c r="A15" s="439" t="s">
        <v>73</v>
      </c>
      <c r="B15" s="439"/>
      <c r="C15" s="439"/>
      <c r="D15" s="439"/>
      <c r="E15" s="439"/>
      <c r="F15" s="439"/>
      <c r="G15" s="439"/>
    </row>
    <row r="16" spans="1:7" ht="45" customHeight="1">
      <c r="A16" s="440"/>
      <c r="B16" s="441"/>
      <c r="C16" s="442" t="s">
        <v>74</v>
      </c>
      <c r="D16" s="443"/>
      <c r="E16" s="13" t="s">
        <v>106</v>
      </c>
      <c r="F16" s="442" t="s">
        <v>76</v>
      </c>
      <c r="G16" s="444"/>
    </row>
    <row r="17" spans="1:8" ht="15.75" customHeight="1" thickBot="1">
      <c r="A17" s="445" t="s">
        <v>77</v>
      </c>
      <c r="B17" s="447"/>
      <c r="C17" s="495">
        <v>25833.4</v>
      </c>
      <c r="D17" s="496"/>
      <c r="E17" s="59">
        <v>22132.28</v>
      </c>
      <c r="F17" s="484">
        <f>E17/C17*100</f>
        <v>85.6731208435591</v>
      </c>
      <c r="G17" s="485"/>
      <c r="H17" s="60" t="s">
        <v>127</v>
      </c>
    </row>
    <row r="18" spans="1:8" ht="33.75" customHeight="1" thickBot="1">
      <c r="A18" s="439" t="s">
        <v>78</v>
      </c>
      <c r="B18" s="439"/>
      <c r="C18" s="439"/>
      <c r="D18" s="439"/>
      <c r="E18" s="439"/>
      <c r="F18" s="439"/>
      <c r="G18" s="9"/>
      <c r="H18" s="60"/>
    </row>
    <row r="19" spans="1:7" ht="106.5" customHeight="1">
      <c r="A19" s="11"/>
      <c r="B19" s="463" t="s">
        <v>79</v>
      </c>
      <c r="C19" s="450"/>
      <c r="D19" s="442" t="s">
        <v>80</v>
      </c>
      <c r="E19" s="443"/>
      <c r="F19" s="442" t="s">
        <v>81</v>
      </c>
      <c r="G19" s="444"/>
    </row>
    <row r="20" spans="1:8" ht="46.5" customHeight="1">
      <c r="A20" s="19">
        <v>1</v>
      </c>
      <c r="B20" s="451" t="s">
        <v>117</v>
      </c>
      <c r="C20" s="452"/>
      <c r="D20" s="453">
        <v>1</v>
      </c>
      <c r="E20" s="454"/>
      <c r="F20" s="455"/>
      <c r="G20" s="456"/>
      <c r="H20" s="60"/>
    </row>
    <row r="21" spans="1:7" ht="15" customHeight="1">
      <c r="A21" s="19"/>
      <c r="B21" s="502"/>
      <c r="C21" s="503"/>
      <c r="D21" s="453">
        <f>-K23</f>
        <v>0</v>
      </c>
      <c r="E21" s="454"/>
      <c r="F21" s="455"/>
      <c r="G21" s="456"/>
    </row>
    <row r="22" spans="1:7" ht="15">
      <c r="A22" s="19">
        <v>1</v>
      </c>
      <c r="B22" s="453"/>
      <c r="C22" s="454"/>
      <c r="D22" s="453"/>
      <c r="E22" s="454"/>
      <c r="F22" s="455"/>
      <c r="G22" s="456"/>
    </row>
    <row r="23" spans="1:7" ht="15">
      <c r="A23" s="23"/>
      <c r="B23" s="471" t="s">
        <v>82</v>
      </c>
      <c r="C23" s="472"/>
      <c r="D23" s="509">
        <f>SUM(D20:D22)*100</f>
        <v>100</v>
      </c>
      <c r="E23" s="510"/>
      <c r="F23" s="455"/>
      <c r="G23" s="456"/>
    </row>
    <row r="24" spans="1:7" ht="15.75" customHeight="1" thickBot="1">
      <c r="A24" s="445" t="s">
        <v>83</v>
      </c>
      <c r="B24" s="446"/>
      <c r="C24" s="446"/>
      <c r="D24" s="446"/>
      <c r="E24" s="447"/>
      <c r="F24" s="497">
        <f>D23/A22</f>
        <v>100</v>
      </c>
      <c r="G24" s="498"/>
    </row>
    <row r="25" spans="1:7" ht="15.75" thickBot="1">
      <c r="A25" s="24"/>
      <c r="B25" s="24"/>
      <c r="C25" s="24"/>
      <c r="D25" s="24"/>
      <c r="E25" s="25"/>
      <c r="F25" s="26"/>
      <c r="G25" s="26"/>
    </row>
    <row r="26" spans="1:7" ht="15.75" customHeight="1">
      <c r="A26" s="499" t="s">
        <v>84</v>
      </c>
      <c r="B26" s="500"/>
      <c r="C26" s="500"/>
      <c r="D26" s="500"/>
      <c r="E26" s="500"/>
      <c r="F26" s="501"/>
      <c r="G26" s="9"/>
    </row>
    <row r="27" spans="1:7" ht="15">
      <c r="A27" s="465"/>
      <c r="B27" s="466"/>
      <c r="C27" s="466"/>
      <c r="D27" s="467"/>
      <c r="E27" s="455" t="s">
        <v>85</v>
      </c>
      <c r="F27" s="456"/>
      <c r="G27" s="9"/>
    </row>
    <row r="28" spans="1:7" ht="15.75" customHeight="1" thickBot="1">
      <c r="A28" s="468" t="s">
        <v>86</v>
      </c>
      <c r="B28" s="469"/>
      <c r="C28" s="469"/>
      <c r="D28" s="470"/>
      <c r="E28" s="504">
        <f>(G14+F17+F24)/3</f>
        <v>87.79104028118637</v>
      </c>
      <c r="F28" s="505"/>
      <c r="G28" s="9"/>
    </row>
    <row r="29" spans="1:7" ht="15.75" thickBot="1">
      <c r="A29" s="9"/>
      <c r="B29" s="9"/>
      <c r="C29" s="9"/>
      <c r="D29" s="9"/>
      <c r="E29" s="9"/>
      <c r="F29" s="9"/>
      <c r="G29" s="9"/>
    </row>
    <row r="30" spans="1:7" ht="18.75" customHeight="1" thickBot="1">
      <c r="A30" s="473" t="s">
        <v>87</v>
      </c>
      <c r="B30" s="474"/>
      <c r="C30" s="474"/>
      <c r="D30" s="474"/>
      <c r="E30" s="474"/>
      <c r="F30" s="475"/>
      <c r="G30" s="9"/>
    </row>
    <row r="31" spans="1:7" ht="15" customHeight="1">
      <c r="A31" s="448" t="s">
        <v>88</v>
      </c>
      <c r="B31" s="449"/>
      <c r="C31" s="450"/>
      <c r="D31" s="463" t="s">
        <v>89</v>
      </c>
      <c r="E31" s="449"/>
      <c r="F31" s="464"/>
      <c r="G31" s="9"/>
    </row>
    <row r="32" spans="1:7" ht="15">
      <c r="A32" s="492" t="s">
        <v>90</v>
      </c>
      <c r="B32" s="493"/>
      <c r="C32" s="494"/>
      <c r="D32" s="455" t="s">
        <v>91</v>
      </c>
      <c r="E32" s="466"/>
      <c r="F32" s="456"/>
      <c r="G32" s="9"/>
    </row>
    <row r="33" spans="1:7" ht="15">
      <c r="A33" s="492" t="s">
        <v>92</v>
      </c>
      <c r="B33" s="493"/>
      <c r="C33" s="494"/>
      <c r="D33" s="455" t="s">
        <v>93</v>
      </c>
      <c r="E33" s="466"/>
      <c r="F33" s="456"/>
      <c r="G33" s="9"/>
    </row>
    <row r="34" spans="1:7" ht="15.75" thickBot="1">
      <c r="A34" s="479" t="s">
        <v>94</v>
      </c>
      <c r="B34" s="480"/>
      <c r="C34" s="481"/>
      <c r="D34" s="457" t="s">
        <v>95</v>
      </c>
      <c r="E34" s="458"/>
      <c r="F34" s="459"/>
      <c r="G34" s="9"/>
    </row>
    <row r="35" spans="1:7" ht="15.75" thickBot="1">
      <c r="A35" s="51"/>
      <c r="B35" s="51"/>
      <c r="C35" s="52"/>
      <c r="D35" s="53"/>
      <c r="E35" s="54"/>
      <c r="F35" s="54"/>
      <c r="G35" s="9"/>
    </row>
    <row r="36" spans="1:7" ht="21" thickBot="1">
      <c r="A36" s="489" t="s">
        <v>56</v>
      </c>
      <c r="B36" s="490"/>
      <c r="C36" s="490"/>
      <c r="D36" s="490"/>
      <c r="E36" s="490"/>
      <c r="F36" s="490"/>
      <c r="G36" s="491"/>
    </row>
    <row r="37" spans="1:7" ht="48.75" customHeight="1" thickBot="1">
      <c r="A37" s="476" t="s">
        <v>57</v>
      </c>
      <c r="B37" s="477"/>
      <c r="C37" s="477"/>
      <c r="D37" s="477"/>
      <c r="E37" s="477"/>
      <c r="F37" s="477"/>
      <c r="G37" s="478"/>
    </row>
    <row r="38" spans="1:7" ht="14.25">
      <c r="A38" s="10"/>
      <c r="B38" s="10"/>
      <c r="C38" s="10"/>
      <c r="D38" s="10"/>
      <c r="E38" s="10"/>
      <c r="F38" s="10"/>
      <c r="G38" s="10"/>
    </row>
    <row r="39" spans="1:7" ht="19.5" customHeight="1" thickBot="1">
      <c r="A39" s="486" t="s">
        <v>58</v>
      </c>
      <c r="B39" s="486"/>
      <c r="C39" s="486"/>
      <c r="D39" s="486"/>
      <c r="E39" s="486"/>
      <c r="F39" s="486"/>
      <c r="G39" s="486"/>
    </row>
    <row r="40" spans="1:7" ht="77.25" customHeight="1">
      <c r="A40" s="11"/>
      <c r="B40" s="12" t="s">
        <v>59</v>
      </c>
      <c r="C40" s="12" t="s">
        <v>60</v>
      </c>
      <c r="D40" s="13" t="s">
        <v>61</v>
      </c>
      <c r="E40" s="13" t="s">
        <v>62</v>
      </c>
      <c r="F40" s="13" t="s">
        <v>63</v>
      </c>
      <c r="G40" s="14" t="s">
        <v>64</v>
      </c>
    </row>
    <row r="41" spans="1:7" ht="75">
      <c r="A41" s="15">
        <v>1</v>
      </c>
      <c r="B41" s="16" t="s">
        <v>65</v>
      </c>
      <c r="C41" s="45" t="s">
        <v>25</v>
      </c>
      <c r="D41" s="17">
        <v>70</v>
      </c>
      <c r="E41" s="17">
        <v>70</v>
      </c>
      <c r="F41" s="17">
        <v>100</v>
      </c>
      <c r="G41" s="18"/>
    </row>
    <row r="42" spans="1:7" ht="45">
      <c r="A42" s="15">
        <v>2</v>
      </c>
      <c r="B42" s="16" t="s">
        <v>66</v>
      </c>
      <c r="C42" s="45" t="s">
        <v>29</v>
      </c>
      <c r="D42" s="17">
        <v>30</v>
      </c>
      <c r="E42" s="17">
        <v>30</v>
      </c>
      <c r="F42" s="17">
        <v>100</v>
      </c>
      <c r="G42" s="18"/>
    </row>
    <row r="43" spans="1:7" ht="45">
      <c r="A43" s="15">
        <v>3</v>
      </c>
      <c r="B43" s="16" t="s">
        <v>67</v>
      </c>
      <c r="C43" s="45" t="s">
        <v>25</v>
      </c>
      <c r="D43" s="17">
        <v>60</v>
      </c>
      <c r="E43" s="17">
        <v>60</v>
      </c>
      <c r="F43" s="17">
        <v>100</v>
      </c>
      <c r="G43" s="18"/>
    </row>
    <row r="44" spans="1:8" ht="45">
      <c r="A44" s="19">
        <v>4</v>
      </c>
      <c r="B44" s="20" t="s">
        <v>68</v>
      </c>
      <c r="C44" s="45" t="s">
        <v>27</v>
      </c>
      <c r="D44" s="17">
        <v>25</v>
      </c>
      <c r="E44" s="69">
        <v>25</v>
      </c>
      <c r="F44" s="69">
        <v>100</v>
      </c>
      <c r="G44" s="18"/>
      <c r="H44" s="60"/>
    </row>
    <row r="45" spans="1:7" ht="45">
      <c r="A45" s="19">
        <v>5</v>
      </c>
      <c r="B45" s="20" t="s">
        <v>69</v>
      </c>
      <c r="C45" s="45" t="s">
        <v>25</v>
      </c>
      <c r="D45" s="17">
        <v>55</v>
      </c>
      <c r="E45" s="17">
        <v>55</v>
      </c>
      <c r="F45" s="17">
        <v>100</v>
      </c>
      <c r="G45" s="18"/>
    </row>
    <row r="46" spans="1:7" ht="75">
      <c r="A46" s="19">
        <v>6</v>
      </c>
      <c r="B46" s="20" t="s">
        <v>70</v>
      </c>
      <c r="C46" s="45" t="s">
        <v>25</v>
      </c>
      <c r="D46" s="17">
        <v>90.2</v>
      </c>
      <c r="E46" s="17">
        <v>90.2</v>
      </c>
      <c r="F46" s="17">
        <v>100</v>
      </c>
      <c r="G46" s="18"/>
    </row>
    <row r="47" spans="1:7" ht="15">
      <c r="A47" s="19">
        <v>6</v>
      </c>
      <c r="B47" s="21"/>
      <c r="C47" s="21"/>
      <c r="D47" s="21"/>
      <c r="E47" s="21"/>
      <c r="F47" s="21"/>
      <c r="G47" s="18"/>
    </row>
    <row r="48" spans="1:7" ht="15">
      <c r="A48" s="19"/>
      <c r="B48" s="21" t="s">
        <v>71</v>
      </c>
      <c r="C48" s="21"/>
      <c r="D48" s="17">
        <f>SUM(D41:D47)</f>
        <v>330.2</v>
      </c>
      <c r="E48" s="17">
        <f>SUM(E41:E47)</f>
        <v>330.2</v>
      </c>
      <c r="F48" s="44">
        <f>SUM(F41:F46)</f>
        <v>600</v>
      </c>
      <c r="G48" s="18"/>
    </row>
    <row r="49" spans="1:7" ht="15.75" thickBot="1">
      <c r="A49" s="445" t="s">
        <v>72</v>
      </c>
      <c r="B49" s="446"/>
      <c r="C49" s="446"/>
      <c r="D49" s="446"/>
      <c r="E49" s="446"/>
      <c r="F49" s="447"/>
      <c r="G49" s="22">
        <f>F48/A47</f>
        <v>100</v>
      </c>
    </row>
    <row r="50" spans="1:7" ht="15" thickBot="1">
      <c r="A50" s="487" t="s">
        <v>73</v>
      </c>
      <c r="B50" s="488"/>
      <c r="C50" s="488"/>
      <c r="D50" s="488"/>
      <c r="E50" s="488"/>
      <c r="F50" s="488"/>
      <c r="G50" s="488"/>
    </row>
    <row r="51" spans="1:7" ht="45">
      <c r="A51" s="482"/>
      <c r="B51" s="483"/>
      <c r="C51" s="425" t="s">
        <v>74</v>
      </c>
      <c r="D51" s="425"/>
      <c r="E51" s="13" t="s">
        <v>75</v>
      </c>
      <c r="F51" s="425" t="s">
        <v>76</v>
      </c>
      <c r="G51" s="462"/>
    </row>
    <row r="52" spans="1:7" ht="15.75" thickBot="1">
      <c r="A52" s="460" t="s">
        <v>77</v>
      </c>
      <c r="B52" s="461"/>
      <c r="C52" s="426">
        <v>32430.2</v>
      </c>
      <c r="D52" s="426"/>
      <c r="E52" s="55">
        <v>8979.1</v>
      </c>
      <c r="F52" s="484">
        <f>E52/C52*100</f>
        <v>27.68746415378259</v>
      </c>
      <c r="G52" s="485"/>
    </row>
    <row r="53" spans="1:7" ht="37.5" customHeight="1" thickBot="1">
      <c r="A53" s="423" t="s">
        <v>78</v>
      </c>
      <c r="B53" s="424"/>
      <c r="C53" s="424"/>
      <c r="D53" s="424"/>
      <c r="E53" s="424"/>
      <c r="F53" s="424"/>
      <c r="G53" s="9"/>
    </row>
    <row r="54" spans="1:7" ht="21.75" customHeight="1" thickBot="1">
      <c r="A54" s="513" t="s">
        <v>126</v>
      </c>
      <c r="B54" s="514"/>
      <c r="C54" s="514"/>
      <c r="D54" s="514"/>
      <c r="E54" s="514"/>
      <c r="F54" s="514"/>
      <c r="G54" s="515"/>
    </row>
    <row r="55" spans="1:7" ht="15.75" thickBot="1">
      <c r="A55" s="24"/>
      <c r="B55" s="24"/>
      <c r="C55" s="24"/>
      <c r="D55" s="24"/>
      <c r="E55" s="25"/>
      <c r="F55" s="26"/>
      <c r="G55" s="26"/>
    </row>
    <row r="56" spans="1:7" ht="15">
      <c r="A56" s="434" t="s">
        <v>84</v>
      </c>
      <c r="B56" s="435"/>
      <c r="C56" s="435"/>
      <c r="D56" s="435"/>
      <c r="E56" s="435"/>
      <c r="F56" s="436"/>
      <c r="G56" s="9"/>
    </row>
    <row r="57" spans="1:7" ht="15">
      <c r="A57" s="437"/>
      <c r="B57" s="415"/>
      <c r="C57" s="415"/>
      <c r="D57" s="415"/>
      <c r="E57" s="415" t="s">
        <v>85</v>
      </c>
      <c r="F57" s="416"/>
      <c r="G57" s="9"/>
    </row>
    <row r="58" spans="1:7" ht="15.75" thickBot="1">
      <c r="A58" s="403" t="s">
        <v>86</v>
      </c>
      <c r="B58" s="404"/>
      <c r="C58" s="404"/>
      <c r="D58" s="404"/>
      <c r="E58" s="405">
        <f>(G49+F52)/2</f>
        <v>63.84373207689129</v>
      </c>
      <c r="F58" s="406"/>
      <c r="G58" s="9"/>
    </row>
    <row r="59" spans="1:7" ht="15.75" thickBot="1">
      <c r="A59" s="9"/>
      <c r="B59" s="9"/>
      <c r="C59" s="9"/>
      <c r="D59" s="9"/>
      <c r="E59" s="9"/>
      <c r="F59" s="9"/>
      <c r="G59" s="9"/>
    </row>
    <row r="60" spans="1:7" ht="15.75" thickBot="1">
      <c r="A60" s="420" t="s">
        <v>87</v>
      </c>
      <c r="B60" s="421"/>
      <c r="C60" s="421"/>
      <c r="D60" s="421"/>
      <c r="E60" s="421"/>
      <c r="F60" s="422"/>
      <c r="G60" s="9"/>
    </row>
    <row r="61" spans="1:7" ht="15">
      <c r="A61" s="417" t="s">
        <v>88</v>
      </c>
      <c r="B61" s="418"/>
      <c r="C61" s="418"/>
      <c r="D61" s="418" t="s">
        <v>89</v>
      </c>
      <c r="E61" s="418"/>
      <c r="F61" s="419"/>
      <c r="G61" s="9"/>
    </row>
    <row r="62" spans="1:7" ht="15">
      <c r="A62" s="413" t="s">
        <v>90</v>
      </c>
      <c r="B62" s="414"/>
      <c r="C62" s="414"/>
      <c r="D62" s="415" t="s">
        <v>91</v>
      </c>
      <c r="E62" s="415"/>
      <c r="F62" s="416"/>
      <c r="G62" s="9"/>
    </row>
    <row r="63" spans="1:7" ht="15">
      <c r="A63" s="413" t="s">
        <v>92</v>
      </c>
      <c r="B63" s="414"/>
      <c r="C63" s="414"/>
      <c r="D63" s="415" t="s">
        <v>93</v>
      </c>
      <c r="E63" s="415"/>
      <c r="F63" s="416"/>
      <c r="G63" s="9"/>
    </row>
    <row r="64" spans="1:7" ht="15.75" thickBot="1">
      <c r="A64" s="389" t="s">
        <v>94</v>
      </c>
      <c r="B64" s="390"/>
      <c r="C64" s="390"/>
      <c r="D64" s="391" t="s">
        <v>95</v>
      </c>
      <c r="E64" s="391"/>
      <c r="F64" s="392"/>
      <c r="G64" s="9"/>
    </row>
    <row r="65" ht="13.5" thickBot="1"/>
    <row r="66" spans="1:7" ht="21" thickBot="1">
      <c r="A66" s="489" t="s">
        <v>56</v>
      </c>
      <c r="B66" s="490"/>
      <c r="C66" s="490"/>
      <c r="D66" s="490"/>
      <c r="E66" s="490"/>
      <c r="F66" s="490"/>
      <c r="G66" s="491"/>
    </row>
    <row r="67" spans="1:7" ht="32.25" customHeight="1" thickBot="1">
      <c r="A67" s="476" t="s">
        <v>99</v>
      </c>
      <c r="B67" s="477"/>
      <c r="C67" s="477"/>
      <c r="D67" s="477"/>
      <c r="E67" s="477"/>
      <c r="F67" s="477"/>
      <c r="G67" s="478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5" thickBot="1">
      <c r="A69" s="486" t="s">
        <v>58</v>
      </c>
      <c r="B69" s="486"/>
      <c r="C69" s="486"/>
      <c r="D69" s="486"/>
      <c r="E69" s="486"/>
      <c r="F69" s="486"/>
      <c r="G69" s="486"/>
    </row>
    <row r="70" spans="1:7" ht="76.5" customHeight="1">
      <c r="A70" s="11"/>
      <c r="B70" s="12" t="s">
        <v>59</v>
      </c>
      <c r="C70" s="12" t="s">
        <v>60</v>
      </c>
      <c r="D70" s="13" t="s">
        <v>61</v>
      </c>
      <c r="E70" s="13" t="s">
        <v>62</v>
      </c>
      <c r="F70" s="13" t="s">
        <v>63</v>
      </c>
      <c r="G70" s="14" t="s">
        <v>64</v>
      </c>
    </row>
    <row r="71" spans="1:7" ht="105">
      <c r="A71" s="15">
        <v>1</v>
      </c>
      <c r="B71" s="27" t="s">
        <v>28</v>
      </c>
      <c r="C71" s="17" t="s">
        <v>29</v>
      </c>
      <c r="D71" s="17">
        <v>32</v>
      </c>
      <c r="E71" s="17">
        <v>32</v>
      </c>
      <c r="F71" s="17">
        <f>E71/D71*100</f>
        <v>100</v>
      </c>
      <c r="G71" s="18"/>
    </row>
    <row r="72" spans="1:7" ht="75">
      <c r="A72" s="15">
        <v>2</v>
      </c>
      <c r="B72" s="27" t="s">
        <v>30</v>
      </c>
      <c r="C72" s="17" t="s">
        <v>29</v>
      </c>
      <c r="D72" s="17">
        <v>2</v>
      </c>
      <c r="E72" s="17">
        <v>2</v>
      </c>
      <c r="F72" s="17">
        <f>E72/D72*100</f>
        <v>100</v>
      </c>
      <c r="G72" s="18"/>
    </row>
    <row r="73" spans="1:7" ht="15">
      <c r="A73" s="19"/>
      <c r="B73" s="21"/>
      <c r="C73" s="21"/>
      <c r="D73" s="21"/>
      <c r="E73" s="21"/>
      <c r="F73" s="21"/>
      <c r="G73" s="18"/>
    </row>
    <row r="74" spans="1:7" ht="15">
      <c r="A74" s="19" t="s">
        <v>2</v>
      </c>
      <c r="B74" s="21"/>
      <c r="C74" s="21"/>
      <c r="D74" s="21"/>
      <c r="E74" s="21"/>
      <c r="F74" s="21"/>
      <c r="G74" s="18"/>
    </row>
    <row r="75" spans="1:7" ht="15">
      <c r="A75" s="19" t="s">
        <v>2</v>
      </c>
      <c r="B75" s="21"/>
      <c r="C75" s="21"/>
      <c r="D75" s="21"/>
      <c r="E75" s="21"/>
      <c r="F75" s="21"/>
      <c r="G75" s="18"/>
    </row>
    <row r="76" spans="1:7" ht="15">
      <c r="A76" s="19">
        <v>2</v>
      </c>
      <c r="B76" s="21"/>
      <c r="C76" s="21"/>
      <c r="D76" s="21"/>
      <c r="E76" s="21"/>
      <c r="F76" s="21"/>
      <c r="G76" s="18"/>
    </row>
    <row r="77" spans="1:7" ht="15">
      <c r="A77" s="19"/>
      <c r="B77" s="21" t="s">
        <v>71</v>
      </c>
      <c r="C77" s="21"/>
      <c r="D77" s="17">
        <f>SUM(D71:D76)</f>
        <v>34</v>
      </c>
      <c r="E77" s="17">
        <f>SUM(E71:E76)</f>
        <v>34</v>
      </c>
      <c r="F77" s="44">
        <v>200</v>
      </c>
      <c r="G77" s="18"/>
    </row>
    <row r="78" spans="1:7" ht="15.75" customHeight="1" thickBot="1">
      <c r="A78" s="445" t="s">
        <v>72</v>
      </c>
      <c r="B78" s="446"/>
      <c r="C78" s="446"/>
      <c r="D78" s="446"/>
      <c r="E78" s="446"/>
      <c r="F78" s="447"/>
      <c r="G78" s="22">
        <f>F77/A76</f>
        <v>100</v>
      </c>
    </row>
    <row r="79" spans="1:7" ht="42" customHeight="1" thickBot="1">
      <c r="A79" s="487" t="s">
        <v>73</v>
      </c>
      <c r="B79" s="488"/>
      <c r="C79" s="488"/>
      <c r="D79" s="488"/>
      <c r="E79" s="488"/>
      <c r="F79" s="488"/>
      <c r="G79" s="488"/>
    </row>
    <row r="80" spans="1:7" ht="56.25" customHeight="1">
      <c r="A80" s="482"/>
      <c r="B80" s="483"/>
      <c r="C80" s="425" t="s">
        <v>74</v>
      </c>
      <c r="D80" s="425"/>
      <c r="E80" s="13" t="s">
        <v>75</v>
      </c>
      <c r="F80" s="425" t="s">
        <v>76</v>
      </c>
      <c r="G80" s="462"/>
    </row>
    <row r="81" spans="1:8" ht="15.75" customHeight="1" thickBot="1">
      <c r="A81" s="460" t="s">
        <v>77</v>
      </c>
      <c r="B81" s="461"/>
      <c r="C81" s="426">
        <v>68980</v>
      </c>
      <c r="D81" s="426"/>
      <c r="E81" s="59">
        <v>44530.2</v>
      </c>
      <c r="F81" s="484">
        <f>E81/C81*100</f>
        <v>64.55523340098578</v>
      </c>
      <c r="G81" s="485"/>
      <c r="H81" t="s">
        <v>116</v>
      </c>
    </row>
    <row r="82" spans="1:7" ht="42" customHeight="1" thickBot="1">
      <c r="A82" s="423" t="s">
        <v>78</v>
      </c>
      <c r="B82" s="424"/>
      <c r="C82" s="424"/>
      <c r="D82" s="424"/>
      <c r="E82" s="424"/>
      <c r="F82" s="424"/>
      <c r="G82" s="9"/>
    </row>
    <row r="83" spans="1:7" ht="116.25" customHeight="1">
      <c r="A83" s="11"/>
      <c r="B83" s="418" t="s">
        <v>79</v>
      </c>
      <c r="C83" s="418"/>
      <c r="D83" s="425" t="s">
        <v>80</v>
      </c>
      <c r="E83" s="425"/>
      <c r="F83" s="425" t="s">
        <v>81</v>
      </c>
      <c r="G83" s="462"/>
    </row>
    <row r="84" spans="1:8" ht="83.25" customHeight="1">
      <c r="A84" s="67">
        <v>1</v>
      </c>
      <c r="B84" s="430" t="s">
        <v>125</v>
      </c>
      <c r="C84" s="431"/>
      <c r="D84" s="427">
        <v>1</v>
      </c>
      <c r="E84" s="427"/>
      <c r="F84" s="428"/>
      <c r="G84" s="429"/>
      <c r="H84" s="60"/>
    </row>
    <row r="85" spans="1:7" ht="17.25" customHeight="1">
      <c r="A85" s="67">
        <v>1</v>
      </c>
      <c r="B85" s="427"/>
      <c r="C85" s="427"/>
      <c r="D85" s="427"/>
      <c r="E85" s="427"/>
      <c r="F85" s="428"/>
      <c r="G85" s="429"/>
    </row>
    <row r="86" spans="1:7" ht="31.5" customHeight="1">
      <c r="A86" s="68"/>
      <c r="B86" s="438" t="s">
        <v>82</v>
      </c>
      <c r="C86" s="438"/>
      <c r="D86" s="427">
        <f>SUM(D84:D85)*100</f>
        <v>100</v>
      </c>
      <c r="E86" s="427"/>
      <c r="F86" s="428"/>
      <c r="G86" s="429"/>
    </row>
    <row r="87" spans="1:7" ht="15.75" thickBot="1">
      <c r="A87" s="432" t="s">
        <v>83</v>
      </c>
      <c r="B87" s="433"/>
      <c r="C87" s="433"/>
      <c r="D87" s="433"/>
      <c r="E87" s="433"/>
      <c r="F87" s="511">
        <f>D86/A85</f>
        <v>100</v>
      </c>
      <c r="G87" s="512"/>
    </row>
    <row r="88" spans="1:7" ht="15.75" thickBot="1">
      <c r="A88" s="24"/>
      <c r="B88" s="24"/>
      <c r="C88" s="24"/>
      <c r="D88" s="24"/>
      <c r="E88" s="25"/>
      <c r="F88" s="26"/>
      <c r="G88" s="26"/>
    </row>
    <row r="89" spans="1:7" ht="15">
      <c r="A89" s="434" t="s">
        <v>84</v>
      </c>
      <c r="B89" s="435"/>
      <c r="C89" s="435"/>
      <c r="D89" s="435"/>
      <c r="E89" s="435"/>
      <c r="F89" s="436"/>
      <c r="G89" s="9"/>
    </row>
    <row r="90" spans="1:7" ht="15">
      <c r="A90" s="437"/>
      <c r="B90" s="415"/>
      <c r="C90" s="415"/>
      <c r="D90" s="415"/>
      <c r="E90" s="415" t="s">
        <v>85</v>
      </c>
      <c r="F90" s="416"/>
      <c r="G90" s="9"/>
    </row>
    <row r="91" spans="1:7" ht="15.75" customHeight="1" thickBot="1">
      <c r="A91" s="403" t="s">
        <v>86</v>
      </c>
      <c r="B91" s="404"/>
      <c r="C91" s="404"/>
      <c r="D91" s="404"/>
      <c r="E91" s="405">
        <f>(G78+F81+F87)/3</f>
        <v>88.1850778003286</v>
      </c>
      <c r="F91" s="406"/>
      <c r="G91" s="9"/>
    </row>
    <row r="92" spans="1:7" ht="15.75" thickBot="1">
      <c r="A92" s="9"/>
      <c r="B92" s="9"/>
      <c r="C92" s="9"/>
      <c r="D92" s="9"/>
      <c r="E92" s="9"/>
      <c r="F92" s="9"/>
      <c r="G92" s="9"/>
    </row>
    <row r="93" spans="1:7" ht="15.75" customHeight="1" thickBot="1">
      <c r="A93" s="420" t="s">
        <v>87</v>
      </c>
      <c r="B93" s="421"/>
      <c r="C93" s="421"/>
      <c r="D93" s="421"/>
      <c r="E93" s="421"/>
      <c r="F93" s="422"/>
      <c r="G93" s="9"/>
    </row>
    <row r="94" spans="1:7" ht="15" customHeight="1">
      <c r="A94" s="417" t="s">
        <v>88</v>
      </c>
      <c r="B94" s="418"/>
      <c r="C94" s="418"/>
      <c r="D94" s="418" t="s">
        <v>89</v>
      </c>
      <c r="E94" s="418"/>
      <c r="F94" s="419"/>
      <c r="G94" s="9"/>
    </row>
    <row r="95" spans="1:7" ht="15">
      <c r="A95" s="413" t="s">
        <v>90</v>
      </c>
      <c r="B95" s="414"/>
      <c r="C95" s="414"/>
      <c r="D95" s="415" t="s">
        <v>91</v>
      </c>
      <c r="E95" s="415"/>
      <c r="F95" s="416"/>
      <c r="G95" s="9"/>
    </row>
    <row r="96" spans="1:7" ht="15">
      <c r="A96" s="413" t="s">
        <v>92</v>
      </c>
      <c r="B96" s="414"/>
      <c r="C96" s="414"/>
      <c r="D96" s="415" t="s">
        <v>93</v>
      </c>
      <c r="E96" s="415"/>
      <c r="F96" s="416"/>
      <c r="G96" s="9"/>
    </row>
    <row r="97" spans="1:7" ht="15.75" thickBot="1">
      <c r="A97" s="389" t="s">
        <v>94</v>
      </c>
      <c r="B97" s="390"/>
      <c r="C97" s="390"/>
      <c r="D97" s="391" t="s">
        <v>95</v>
      </c>
      <c r="E97" s="391"/>
      <c r="F97" s="392"/>
      <c r="G97" s="9"/>
    </row>
    <row r="98" ht="13.5" thickBot="1"/>
    <row r="99" spans="1:7" ht="21" thickBot="1">
      <c r="A99" s="393" t="s">
        <v>56</v>
      </c>
      <c r="B99" s="394"/>
      <c r="C99" s="394"/>
      <c r="D99" s="394"/>
      <c r="E99" s="394"/>
      <c r="F99" s="394"/>
      <c r="G99" s="395"/>
    </row>
    <row r="100" spans="1:7" ht="30" customHeight="1" thickBot="1">
      <c r="A100" s="396" t="s">
        <v>100</v>
      </c>
      <c r="B100" s="397"/>
      <c r="C100" s="397"/>
      <c r="D100" s="397"/>
      <c r="E100" s="397"/>
      <c r="F100" s="397"/>
      <c r="G100" s="398"/>
    </row>
    <row r="101" spans="1:7" ht="14.25">
      <c r="A101" s="28"/>
      <c r="B101" s="28"/>
      <c r="C101" s="28"/>
      <c r="D101" s="28"/>
      <c r="E101" s="28"/>
      <c r="F101" s="28"/>
      <c r="G101" s="28"/>
    </row>
    <row r="102" spans="1:7" ht="15" thickBot="1">
      <c r="A102" s="399" t="s">
        <v>58</v>
      </c>
      <c r="B102" s="399"/>
      <c r="C102" s="399"/>
      <c r="D102" s="399"/>
      <c r="E102" s="399"/>
      <c r="F102" s="399"/>
      <c r="G102" s="399"/>
    </row>
    <row r="103" spans="1:7" ht="68.25">
      <c r="A103" s="29"/>
      <c r="B103" s="30" t="s">
        <v>59</v>
      </c>
      <c r="C103" s="30" t="s">
        <v>60</v>
      </c>
      <c r="D103" s="31" t="s">
        <v>61</v>
      </c>
      <c r="E103" s="31" t="s">
        <v>62</v>
      </c>
      <c r="F103" s="31" t="s">
        <v>63</v>
      </c>
      <c r="G103" s="32" t="s">
        <v>64</v>
      </c>
    </row>
    <row r="104" spans="1:7" ht="36">
      <c r="A104" s="33">
        <v>1</v>
      </c>
      <c r="B104" s="5" t="s">
        <v>32</v>
      </c>
      <c r="C104" s="34" t="s">
        <v>25</v>
      </c>
      <c r="D104" s="56">
        <v>70</v>
      </c>
      <c r="E104" s="56">
        <v>72</v>
      </c>
      <c r="F104" s="42">
        <v>100</v>
      </c>
      <c r="G104" s="35"/>
    </row>
    <row r="105" spans="1:7" ht="36.75">
      <c r="A105" s="33">
        <v>2</v>
      </c>
      <c r="B105" s="4" t="s">
        <v>33</v>
      </c>
      <c r="C105" s="34" t="s">
        <v>25</v>
      </c>
      <c r="D105" s="56">
        <v>95</v>
      </c>
      <c r="E105" s="56">
        <v>97</v>
      </c>
      <c r="F105" s="42">
        <v>100</v>
      </c>
      <c r="G105" s="35"/>
    </row>
    <row r="106" spans="1:7" ht="24.75">
      <c r="A106" s="33">
        <v>3</v>
      </c>
      <c r="B106" s="3" t="s">
        <v>34</v>
      </c>
      <c r="C106" s="34" t="s">
        <v>25</v>
      </c>
      <c r="D106" s="56">
        <v>80</v>
      </c>
      <c r="E106" s="56">
        <v>92</v>
      </c>
      <c r="F106" s="34">
        <v>100</v>
      </c>
      <c r="G106" s="35"/>
    </row>
    <row r="107" spans="1:7" ht="38.25">
      <c r="A107" s="36">
        <v>4</v>
      </c>
      <c r="B107" s="1" t="s">
        <v>35</v>
      </c>
      <c r="C107" s="34" t="s">
        <v>25</v>
      </c>
      <c r="D107" s="56">
        <v>97.7</v>
      </c>
      <c r="E107" s="56">
        <v>98.8</v>
      </c>
      <c r="F107" s="42">
        <v>100</v>
      </c>
      <c r="G107" s="35"/>
    </row>
    <row r="108" spans="1:7" ht="38.25">
      <c r="A108" s="36">
        <v>5</v>
      </c>
      <c r="B108" s="1" t="s">
        <v>36</v>
      </c>
      <c r="C108" s="34" t="s">
        <v>25</v>
      </c>
      <c r="D108" s="56">
        <v>10400</v>
      </c>
      <c r="E108" s="56">
        <v>19699</v>
      </c>
      <c r="F108" s="42">
        <v>100</v>
      </c>
      <c r="G108" s="35"/>
    </row>
    <row r="109" spans="1:7" ht="15">
      <c r="A109" s="36" t="s">
        <v>2</v>
      </c>
      <c r="B109" s="37"/>
      <c r="C109" s="37"/>
      <c r="D109" s="37"/>
      <c r="E109" s="37"/>
      <c r="F109" s="37"/>
      <c r="G109" s="35"/>
    </row>
    <row r="110" spans="1:7" ht="15">
      <c r="A110" s="36">
        <v>5</v>
      </c>
      <c r="B110" s="37"/>
      <c r="C110" s="37"/>
      <c r="D110" s="37"/>
      <c r="E110" s="37"/>
      <c r="F110" s="37"/>
      <c r="G110" s="35"/>
    </row>
    <row r="111" spans="1:7" ht="15">
      <c r="A111" s="36"/>
      <c r="B111" s="37" t="s">
        <v>71</v>
      </c>
      <c r="C111" s="37"/>
      <c r="D111" s="34">
        <f>SUM(D104:D110)</f>
        <v>10742.7</v>
      </c>
      <c r="E111" s="34">
        <f>SUM(E104:E110)</f>
        <v>20058.8</v>
      </c>
      <c r="F111" s="43">
        <f>SUM(F104:F108)</f>
        <v>500</v>
      </c>
      <c r="G111" s="35"/>
    </row>
    <row r="112" spans="1:7" ht="15.75" customHeight="1" thickBot="1">
      <c r="A112" s="408" t="s">
        <v>72</v>
      </c>
      <c r="B112" s="409"/>
      <c r="C112" s="409"/>
      <c r="D112" s="409"/>
      <c r="E112" s="409"/>
      <c r="F112" s="410"/>
      <c r="G112" s="57">
        <f>F111/A110</f>
        <v>100</v>
      </c>
    </row>
    <row r="113" spans="1:7" ht="54" customHeight="1" thickBot="1">
      <c r="A113" s="411" t="s">
        <v>73</v>
      </c>
      <c r="B113" s="412"/>
      <c r="C113" s="412"/>
      <c r="D113" s="412"/>
      <c r="E113" s="412"/>
      <c r="F113" s="412"/>
      <c r="G113" s="412"/>
    </row>
    <row r="114" spans="1:7" ht="45" customHeight="1">
      <c r="A114" s="400"/>
      <c r="B114" s="401"/>
      <c r="C114" s="402" t="s">
        <v>74</v>
      </c>
      <c r="D114" s="402"/>
      <c r="E114" s="31" t="s">
        <v>75</v>
      </c>
      <c r="F114" s="402" t="s">
        <v>76</v>
      </c>
      <c r="G114" s="407"/>
    </row>
    <row r="115" spans="1:7" ht="15.75" customHeight="1" thickBot="1">
      <c r="A115" s="384" t="s">
        <v>77</v>
      </c>
      <c r="B115" s="385"/>
      <c r="C115" s="386">
        <v>46317.8</v>
      </c>
      <c r="D115" s="386"/>
      <c r="E115" s="58">
        <v>43931.9</v>
      </c>
      <c r="F115" s="387">
        <f>E115/C115*100</f>
        <v>94.84884860679911</v>
      </c>
      <c r="G115" s="388"/>
    </row>
    <row r="116" spans="1:7" ht="30" customHeight="1" thickBot="1">
      <c r="A116" s="367" t="s">
        <v>78</v>
      </c>
      <c r="B116" s="368"/>
      <c r="C116" s="368"/>
      <c r="D116" s="368"/>
      <c r="E116" s="368"/>
      <c r="F116" s="368"/>
      <c r="G116" s="38"/>
    </row>
    <row r="117" spans="1:7" ht="28.5" customHeight="1" thickBot="1">
      <c r="A117" s="369" t="s">
        <v>126</v>
      </c>
      <c r="B117" s="370"/>
      <c r="C117" s="370"/>
      <c r="D117" s="370"/>
      <c r="E117" s="370"/>
      <c r="F117" s="370"/>
      <c r="G117" s="371"/>
    </row>
    <row r="118" spans="1:7" ht="15.75" thickBot="1">
      <c r="A118" s="39"/>
      <c r="B118" s="39"/>
      <c r="C118" s="39"/>
      <c r="D118" s="39"/>
      <c r="E118" s="40"/>
      <c r="F118" s="41"/>
      <c r="G118" s="41"/>
    </row>
    <row r="119" spans="1:7" ht="15">
      <c r="A119" s="376" t="s">
        <v>84</v>
      </c>
      <c r="B119" s="377"/>
      <c r="C119" s="377"/>
      <c r="D119" s="377"/>
      <c r="E119" s="377"/>
      <c r="F119" s="378"/>
      <c r="G119" s="38"/>
    </row>
    <row r="120" spans="1:7" ht="15">
      <c r="A120" s="379"/>
      <c r="B120" s="365"/>
      <c r="C120" s="365"/>
      <c r="D120" s="365"/>
      <c r="E120" s="365" t="s">
        <v>85</v>
      </c>
      <c r="F120" s="366"/>
      <c r="G120" s="38"/>
    </row>
    <row r="121" spans="1:7" ht="15.75" customHeight="1" thickBot="1">
      <c r="A121" s="380" t="s">
        <v>86</v>
      </c>
      <c r="B121" s="381"/>
      <c r="C121" s="381"/>
      <c r="D121" s="381"/>
      <c r="E121" s="382">
        <f>(G112+F115)/2</f>
        <v>97.42442430339955</v>
      </c>
      <c r="F121" s="383"/>
      <c r="G121" s="38"/>
    </row>
    <row r="122" spans="1:7" ht="15.75" thickBot="1">
      <c r="A122" s="38"/>
      <c r="B122" s="38"/>
      <c r="C122" s="38"/>
      <c r="D122" s="38"/>
      <c r="E122" s="38"/>
      <c r="F122" s="38"/>
      <c r="G122" s="38"/>
    </row>
    <row r="123" spans="1:7" ht="15.75" customHeight="1" thickBot="1">
      <c r="A123" s="357" t="s">
        <v>87</v>
      </c>
      <c r="B123" s="358"/>
      <c r="C123" s="358"/>
      <c r="D123" s="358"/>
      <c r="E123" s="358"/>
      <c r="F123" s="359"/>
      <c r="G123" s="38"/>
    </row>
    <row r="124" spans="1:7" ht="15" customHeight="1">
      <c r="A124" s="360" t="s">
        <v>88</v>
      </c>
      <c r="B124" s="361"/>
      <c r="C124" s="361"/>
      <c r="D124" s="361" t="s">
        <v>89</v>
      </c>
      <c r="E124" s="361"/>
      <c r="F124" s="362"/>
      <c r="G124" s="38"/>
    </row>
    <row r="125" spans="1:7" ht="15">
      <c r="A125" s="363" t="s">
        <v>90</v>
      </c>
      <c r="B125" s="364"/>
      <c r="C125" s="364"/>
      <c r="D125" s="365" t="s">
        <v>91</v>
      </c>
      <c r="E125" s="365"/>
      <c r="F125" s="366"/>
      <c r="G125" s="38"/>
    </row>
    <row r="126" spans="1:7" ht="15">
      <c r="A126" s="363" t="s">
        <v>92</v>
      </c>
      <c r="B126" s="364"/>
      <c r="C126" s="364"/>
      <c r="D126" s="365" t="s">
        <v>93</v>
      </c>
      <c r="E126" s="365"/>
      <c r="F126" s="366"/>
      <c r="G126" s="38"/>
    </row>
    <row r="127" spans="1:7" ht="15.75" thickBot="1">
      <c r="A127" s="372" t="s">
        <v>94</v>
      </c>
      <c r="B127" s="373"/>
      <c r="C127" s="373"/>
      <c r="D127" s="374" t="s">
        <v>95</v>
      </c>
      <c r="E127" s="374"/>
      <c r="F127" s="375"/>
      <c r="G127" s="38"/>
    </row>
    <row r="129" spans="1:6" ht="15">
      <c r="A129" s="356" t="s">
        <v>96</v>
      </c>
      <c r="B129" s="356"/>
      <c r="C129" s="356"/>
      <c r="D129" s="356"/>
      <c r="E129" s="356"/>
      <c r="F129" s="356"/>
    </row>
    <row r="130" spans="1:7" ht="15">
      <c r="A130" s="356" t="s">
        <v>97</v>
      </c>
      <c r="B130" s="356"/>
      <c r="C130" s="356"/>
      <c r="D130" s="356"/>
      <c r="E130" s="356"/>
      <c r="F130" s="356"/>
      <c r="G130" s="356"/>
    </row>
    <row r="131" spans="1:7" ht="15">
      <c r="A131" s="356" t="s">
        <v>98</v>
      </c>
      <c r="B131" s="356"/>
      <c r="C131" s="356"/>
      <c r="D131" s="356"/>
      <c r="E131" s="356"/>
      <c r="F131" s="356"/>
      <c r="G131" s="356"/>
    </row>
    <row r="132" spans="1:6" ht="15">
      <c r="A132" s="356" t="s">
        <v>107</v>
      </c>
      <c r="B132" s="356"/>
      <c r="C132" s="356"/>
      <c r="D132" s="356"/>
      <c r="E132" s="356"/>
      <c r="F132" s="356"/>
    </row>
    <row r="133" ht="12.75">
      <c r="B133" s="6" t="s">
        <v>52</v>
      </c>
    </row>
    <row r="134" ht="12.75">
      <c r="B134" s="7" t="s">
        <v>101</v>
      </c>
    </row>
  </sheetData>
  <sheetProtection/>
  <mergeCells count="141">
    <mergeCell ref="A132:F132"/>
    <mergeCell ref="A54:G54"/>
    <mergeCell ref="C80:D80"/>
    <mergeCell ref="F80:G80"/>
    <mergeCell ref="A81:B81"/>
    <mergeCell ref="A67:G67"/>
    <mergeCell ref="A66:G66"/>
    <mergeCell ref="A61:C61"/>
    <mergeCell ref="D61:F61"/>
    <mergeCell ref="A62:C62"/>
    <mergeCell ref="A69:G69"/>
    <mergeCell ref="A60:F60"/>
    <mergeCell ref="A58:D58"/>
    <mergeCell ref="E58:F58"/>
    <mergeCell ref="A79:G79"/>
    <mergeCell ref="A80:B80"/>
    <mergeCell ref="A95:C95"/>
    <mergeCell ref="D95:F95"/>
    <mergeCell ref="F87:G87"/>
    <mergeCell ref="B85:C85"/>
    <mergeCell ref="A78:F78"/>
    <mergeCell ref="D62:F62"/>
    <mergeCell ref="A64:C64"/>
    <mergeCell ref="D64:F64"/>
    <mergeCell ref="F81:G81"/>
    <mergeCell ref="F83:G83"/>
    <mergeCell ref="A2:G2"/>
    <mergeCell ref="A3:G3"/>
    <mergeCell ref="A5:G5"/>
    <mergeCell ref="A14:F14"/>
    <mergeCell ref="D23:E23"/>
    <mergeCell ref="A53:F53"/>
    <mergeCell ref="A49:F49"/>
    <mergeCell ref="A32:C32"/>
    <mergeCell ref="D32:F32"/>
    <mergeCell ref="A17:B17"/>
    <mergeCell ref="C17:D17"/>
    <mergeCell ref="F17:G17"/>
    <mergeCell ref="F24:G24"/>
    <mergeCell ref="A26:F26"/>
    <mergeCell ref="B21:C21"/>
    <mergeCell ref="E28:F28"/>
    <mergeCell ref="F23:G23"/>
    <mergeCell ref="D21:E21"/>
    <mergeCell ref="F21:G21"/>
    <mergeCell ref="B19:C19"/>
    <mergeCell ref="A30:F30"/>
    <mergeCell ref="A37:G37"/>
    <mergeCell ref="A34:C34"/>
    <mergeCell ref="A51:B51"/>
    <mergeCell ref="F52:G52"/>
    <mergeCell ref="A39:G39"/>
    <mergeCell ref="A50:G50"/>
    <mergeCell ref="A36:G36"/>
    <mergeCell ref="A33:C33"/>
    <mergeCell ref="D33:F33"/>
    <mergeCell ref="D19:E19"/>
    <mergeCell ref="D31:F31"/>
    <mergeCell ref="A27:D27"/>
    <mergeCell ref="E27:F27"/>
    <mergeCell ref="A28:D28"/>
    <mergeCell ref="F19:G19"/>
    <mergeCell ref="F22:G22"/>
    <mergeCell ref="B23:C23"/>
    <mergeCell ref="B22:C22"/>
    <mergeCell ref="D22:E22"/>
    <mergeCell ref="A56:F56"/>
    <mergeCell ref="A63:C63"/>
    <mergeCell ref="D63:F63"/>
    <mergeCell ref="A57:D57"/>
    <mergeCell ref="E57:F57"/>
    <mergeCell ref="D34:F34"/>
    <mergeCell ref="A52:B52"/>
    <mergeCell ref="C52:D52"/>
    <mergeCell ref="C51:D51"/>
    <mergeCell ref="F51:G51"/>
    <mergeCell ref="A15:G15"/>
    <mergeCell ref="A16:B16"/>
    <mergeCell ref="C16:D16"/>
    <mergeCell ref="F16:G16"/>
    <mergeCell ref="A24:E24"/>
    <mergeCell ref="A31:C31"/>
    <mergeCell ref="A18:F18"/>
    <mergeCell ref="B20:C20"/>
    <mergeCell ref="D20:E20"/>
    <mergeCell ref="F20:G20"/>
    <mergeCell ref="E90:F90"/>
    <mergeCell ref="D84:E84"/>
    <mergeCell ref="F84:G84"/>
    <mergeCell ref="D86:E86"/>
    <mergeCell ref="F86:G86"/>
    <mergeCell ref="A87:E87"/>
    <mergeCell ref="A89:F89"/>
    <mergeCell ref="A90:D90"/>
    <mergeCell ref="B86:C86"/>
    <mergeCell ref="A82:F82"/>
    <mergeCell ref="B83:C83"/>
    <mergeCell ref="D83:E83"/>
    <mergeCell ref="C81:D81"/>
    <mergeCell ref="D85:E85"/>
    <mergeCell ref="F85:G85"/>
    <mergeCell ref="B84:C84"/>
    <mergeCell ref="A91:D91"/>
    <mergeCell ref="E91:F91"/>
    <mergeCell ref="F114:G114"/>
    <mergeCell ref="A112:F112"/>
    <mergeCell ref="A113:G113"/>
    <mergeCell ref="A96:C96"/>
    <mergeCell ref="D96:F96"/>
    <mergeCell ref="A94:C94"/>
    <mergeCell ref="D94:F94"/>
    <mergeCell ref="A93:F93"/>
    <mergeCell ref="A115:B115"/>
    <mergeCell ref="C115:D115"/>
    <mergeCell ref="F115:G115"/>
    <mergeCell ref="A97:C97"/>
    <mergeCell ref="D97:F97"/>
    <mergeCell ref="A99:G99"/>
    <mergeCell ref="A100:G100"/>
    <mergeCell ref="A102:G102"/>
    <mergeCell ref="A114:B114"/>
    <mergeCell ref="C114:D114"/>
    <mergeCell ref="A116:F116"/>
    <mergeCell ref="A117:G117"/>
    <mergeCell ref="A127:C127"/>
    <mergeCell ref="D127:F127"/>
    <mergeCell ref="A119:F119"/>
    <mergeCell ref="A120:D120"/>
    <mergeCell ref="E120:F120"/>
    <mergeCell ref="A121:D121"/>
    <mergeCell ref="E121:F121"/>
    <mergeCell ref="A129:F129"/>
    <mergeCell ref="A130:G130"/>
    <mergeCell ref="A131:G131"/>
    <mergeCell ref="A123:F123"/>
    <mergeCell ref="A124:C124"/>
    <mergeCell ref="D124:F124"/>
    <mergeCell ref="A125:C125"/>
    <mergeCell ref="D125:F125"/>
    <mergeCell ref="A126:C126"/>
    <mergeCell ref="D126:F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8.375" style="0" customWidth="1"/>
    <col min="2" max="2" width="9.125" style="0" hidden="1" customWidth="1"/>
    <col min="3" max="3" width="32.375" style="0" customWidth="1"/>
    <col min="4" max="4" width="30.625" style="0" customWidth="1"/>
    <col min="5" max="5" width="21.375" style="0" customWidth="1"/>
    <col min="6" max="6" width="24.00390625" style="0" customWidth="1"/>
  </cols>
  <sheetData>
    <row r="1" spans="3:6" ht="127.5">
      <c r="C1" s="63" t="s">
        <v>108</v>
      </c>
      <c r="D1" s="64" t="s">
        <v>123</v>
      </c>
      <c r="E1" s="64" t="s">
        <v>122</v>
      </c>
      <c r="F1" s="66" t="s">
        <v>124</v>
      </c>
    </row>
    <row r="2" spans="3:6" ht="12.75">
      <c r="C2" s="61">
        <v>85.4</v>
      </c>
      <c r="D2" s="61">
        <v>61.162</v>
      </c>
      <c r="E2" s="61">
        <v>106.8</v>
      </c>
      <c r="F2" s="61">
        <v>1.24</v>
      </c>
    </row>
    <row r="3" spans="3:6" ht="12.75">
      <c r="C3" s="61">
        <v>94.1</v>
      </c>
      <c r="D3" s="61">
        <v>56.7</v>
      </c>
      <c r="E3" s="61">
        <v>72.9</v>
      </c>
      <c r="F3" s="61">
        <v>4.03</v>
      </c>
    </row>
    <row r="4" spans="3:6" ht="12.75">
      <c r="C4" s="61">
        <v>30.3</v>
      </c>
      <c r="D4" s="61">
        <v>58.5</v>
      </c>
      <c r="E4" s="61">
        <v>110.9</v>
      </c>
      <c r="F4" s="61">
        <v>4.8</v>
      </c>
    </row>
    <row r="5" spans="3:6" ht="12.75">
      <c r="C5" s="61">
        <v>43.5</v>
      </c>
      <c r="D5" s="61">
        <v>20.5</v>
      </c>
      <c r="E5" s="61">
        <v>101.3</v>
      </c>
      <c r="F5" s="61">
        <v>3.6</v>
      </c>
    </row>
    <row r="6" spans="3:6" ht="12.75">
      <c r="C6" s="61">
        <v>85</v>
      </c>
      <c r="D6" s="61">
        <v>88.9</v>
      </c>
      <c r="E6" s="61">
        <v>81.8</v>
      </c>
      <c r="F6" s="61">
        <v>2.9</v>
      </c>
    </row>
    <row r="7" spans="3:6" ht="12.75">
      <c r="C7" s="61">
        <v>92.8</v>
      </c>
      <c r="D7" s="61">
        <v>54</v>
      </c>
      <c r="E7" s="61">
        <v>90.8</v>
      </c>
      <c r="F7" s="61">
        <v>1.4</v>
      </c>
    </row>
    <row r="8" spans="3:6" ht="12.75">
      <c r="C8" s="61">
        <v>45.7</v>
      </c>
      <c r="D8" s="61">
        <v>28</v>
      </c>
      <c r="E8" s="61">
        <v>80.5</v>
      </c>
      <c r="F8" s="61">
        <v>9.7</v>
      </c>
    </row>
    <row r="9" spans="3:6" ht="12.75">
      <c r="C9" s="61">
        <v>52.6</v>
      </c>
      <c r="D9" s="61">
        <v>3.3</v>
      </c>
      <c r="E9" s="61">
        <v>97</v>
      </c>
      <c r="F9" s="61">
        <v>0.005</v>
      </c>
    </row>
    <row r="10" spans="3:6" ht="12.75">
      <c r="C10" s="61">
        <v>77.7</v>
      </c>
      <c r="D10" s="61">
        <v>50</v>
      </c>
      <c r="E10" s="61">
        <v>90.2</v>
      </c>
      <c r="F10" s="61">
        <v>6.29</v>
      </c>
    </row>
    <row r="11" spans="3:6" ht="12.75">
      <c r="C11" s="61">
        <v>81.7</v>
      </c>
      <c r="D11" s="61">
        <v>24.06</v>
      </c>
      <c r="E11" s="61">
        <v>118.3</v>
      </c>
      <c r="F11" s="61">
        <v>3.6</v>
      </c>
    </row>
    <row r="12" spans="3:6" ht="12.75">
      <c r="C12" s="61">
        <v>23.7</v>
      </c>
      <c r="E12" s="61">
        <v>190</v>
      </c>
      <c r="F12" s="61">
        <v>10</v>
      </c>
    </row>
    <row r="13" spans="3:6" ht="12.75">
      <c r="C13" s="61">
        <v>80.6</v>
      </c>
      <c r="E13" s="61">
        <v>97.6</v>
      </c>
      <c r="F13" s="61">
        <v>5.8</v>
      </c>
    </row>
    <row r="14" spans="3:6" ht="12.75">
      <c r="C14" s="61">
        <v>69.9</v>
      </c>
      <c r="E14" s="61">
        <v>130.5</v>
      </c>
      <c r="F14" s="61">
        <v>4.4</v>
      </c>
    </row>
    <row r="15" spans="3:6" ht="12.75">
      <c r="C15" s="61">
        <v>18.6</v>
      </c>
      <c r="E15" s="61">
        <v>90</v>
      </c>
      <c r="F15" s="61">
        <v>2.73</v>
      </c>
    </row>
    <row r="16" spans="3:6" ht="12.75">
      <c r="C16" s="61">
        <v>40</v>
      </c>
      <c r="E16" s="61">
        <v>87.1</v>
      </c>
      <c r="F16" s="61">
        <v>12</v>
      </c>
    </row>
    <row r="17" spans="3:6" ht="12.75">
      <c r="C17" s="61">
        <v>78.1</v>
      </c>
      <c r="E17" s="61">
        <v>102.5</v>
      </c>
      <c r="F17" s="61">
        <v>0.3</v>
      </c>
    </row>
    <row r="18" spans="3:6" ht="12.75">
      <c r="C18" s="61">
        <v>42.5</v>
      </c>
      <c r="E18" s="61">
        <v>102.6</v>
      </c>
      <c r="F18" s="61">
        <v>8</v>
      </c>
    </row>
    <row r="19" spans="3:6" ht="12.75">
      <c r="C19" s="61">
        <v>54</v>
      </c>
      <c r="E19" s="61">
        <v>89.9</v>
      </c>
      <c r="F19" s="61">
        <v>19.8</v>
      </c>
    </row>
    <row r="20" spans="1:6" s="62" customFormat="1" ht="12.75">
      <c r="A20" s="62" t="s">
        <v>120</v>
      </c>
      <c r="C20" s="62">
        <f>SUM(C2:C19)/18</f>
        <v>60.90000000000001</v>
      </c>
      <c r="D20" s="62">
        <f>SUM(D2:D19)/10</f>
        <v>44.5122</v>
      </c>
      <c r="E20" s="65">
        <f>SUM(E2:E19)/18</f>
        <v>102.2611111111111</v>
      </c>
      <c r="F20" s="65">
        <f>SUM(F2:F19)/18</f>
        <v>5.58861111111111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0">
      <selection activeCell="A15" sqref="A15:G15"/>
    </sheetView>
  </sheetViews>
  <sheetFormatPr defaultColWidth="9.00390625" defaultRowHeight="12.75"/>
  <cols>
    <col min="1" max="1" width="3.375" style="121" customWidth="1"/>
    <col min="2" max="2" width="43.625" style="121" customWidth="1"/>
    <col min="3" max="3" width="5.625" style="121" customWidth="1"/>
    <col min="4" max="4" width="14.875" style="121" customWidth="1"/>
    <col min="5" max="5" width="15.375" style="121" customWidth="1"/>
    <col min="6" max="6" width="23.00390625" style="121" customWidth="1"/>
    <col min="7" max="7" width="17.625" style="121" customWidth="1"/>
    <col min="8" max="16384" width="9.125" style="121" customWidth="1"/>
  </cols>
  <sheetData>
    <row r="1" spans="1:7" ht="15.75" thickBot="1">
      <c r="A1" s="153"/>
      <c r="B1" s="153"/>
      <c r="C1" s="153"/>
      <c r="D1" s="153"/>
      <c r="E1" s="153"/>
      <c r="F1" s="153"/>
      <c r="G1" s="153" t="s">
        <v>162</v>
      </c>
    </row>
    <row r="2" spans="1:7" ht="46.5" customHeight="1" thickBot="1">
      <c r="A2" s="525" t="s">
        <v>196</v>
      </c>
      <c r="B2" s="526"/>
      <c r="C2" s="526"/>
      <c r="D2" s="526"/>
      <c r="E2" s="526"/>
      <c r="F2" s="526"/>
      <c r="G2" s="527"/>
    </row>
    <row r="3" spans="1:7" ht="28.5" customHeight="1">
      <c r="A3" s="528" t="s">
        <v>144</v>
      </c>
      <c r="B3" s="528"/>
      <c r="C3" s="528"/>
      <c r="D3" s="528"/>
      <c r="E3" s="528"/>
      <c r="F3" s="528"/>
      <c r="G3" s="528"/>
    </row>
    <row r="4" spans="1:7" ht="15" thickBot="1">
      <c r="A4" s="529" t="s">
        <v>153</v>
      </c>
      <c r="B4" s="529"/>
      <c r="C4" s="529"/>
      <c r="D4" s="529"/>
      <c r="E4" s="529"/>
      <c r="F4" s="529"/>
      <c r="G4" s="529"/>
    </row>
    <row r="5" spans="1:7" ht="69.75" customHeight="1">
      <c r="A5" s="154"/>
      <c r="B5" s="155" t="s">
        <v>59</v>
      </c>
      <c r="C5" s="155" t="s">
        <v>60</v>
      </c>
      <c r="D5" s="284" t="s">
        <v>61</v>
      </c>
      <c r="E5" s="284" t="s">
        <v>62</v>
      </c>
      <c r="F5" s="284" t="s">
        <v>145</v>
      </c>
      <c r="G5" s="157" t="s">
        <v>64</v>
      </c>
    </row>
    <row r="6" spans="1:7" ht="38.25">
      <c r="A6" s="120">
        <v>1</v>
      </c>
      <c r="B6" s="113" t="s">
        <v>133</v>
      </c>
      <c r="C6" s="114" t="s">
        <v>25</v>
      </c>
      <c r="D6" s="164">
        <v>8</v>
      </c>
      <c r="E6" s="164">
        <v>8</v>
      </c>
      <c r="F6" s="134">
        <f>E6/D6*100</f>
        <v>100</v>
      </c>
      <c r="G6" s="124"/>
    </row>
    <row r="7" spans="1:7" ht="76.5">
      <c r="A7" s="120">
        <v>2</v>
      </c>
      <c r="B7" s="115" t="s">
        <v>134</v>
      </c>
      <c r="C7" s="75" t="s">
        <v>25</v>
      </c>
      <c r="D7" s="164">
        <v>22</v>
      </c>
      <c r="E7" s="164">
        <v>16</v>
      </c>
      <c r="F7" s="134">
        <f>E7/D7*100</f>
        <v>72.72727272727273</v>
      </c>
      <c r="G7" s="124"/>
    </row>
    <row r="8" spans="1:7" ht="51">
      <c r="A8" s="120">
        <v>3</v>
      </c>
      <c r="B8" s="116" t="s">
        <v>135</v>
      </c>
      <c r="C8" s="75" t="s">
        <v>25</v>
      </c>
      <c r="D8" s="165">
        <v>4</v>
      </c>
      <c r="E8" s="165">
        <f>3/15*100</f>
        <v>20</v>
      </c>
      <c r="F8" s="134">
        <v>100</v>
      </c>
      <c r="G8" s="124"/>
    </row>
    <row r="9" spans="1:7" ht="15">
      <c r="A9" s="120" t="s">
        <v>2</v>
      </c>
      <c r="B9" s="125"/>
      <c r="C9" s="125"/>
      <c r="D9" s="125"/>
      <c r="E9" s="125"/>
      <c r="F9" s="166"/>
      <c r="G9" s="124"/>
    </row>
    <row r="10" spans="1:7" ht="15">
      <c r="A10" s="120" t="s">
        <v>2</v>
      </c>
      <c r="B10" s="125"/>
      <c r="C10" s="125"/>
      <c r="D10" s="125"/>
      <c r="E10" s="125"/>
      <c r="F10" s="166"/>
      <c r="G10" s="124"/>
    </row>
    <row r="11" spans="1:7" ht="15">
      <c r="A11" s="120">
        <f>A8</f>
        <v>3</v>
      </c>
      <c r="B11" s="125"/>
      <c r="C11" s="125"/>
      <c r="D11" s="125"/>
      <c r="E11" s="125"/>
      <c r="F11" s="166"/>
      <c r="G11" s="124"/>
    </row>
    <row r="12" spans="1:7" ht="15">
      <c r="A12" s="120"/>
      <c r="B12" s="125" t="s">
        <v>71</v>
      </c>
      <c r="C12" s="125"/>
      <c r="D12" s="125"/>
      <c r="E12" s="125"/>
      <c r="F12" s="167">
        <f>F6+F7+F8</f>
        <v>272.72727272727275</v>
      </c>
      <c r="G12" s="124"/>
    </row>
    <row r="13" spans="1:7" ht="21" customHeight="1" thickBot="1">
      <c r="A13" s="530" t="s">
        <v>72</v>
      </c>
      <c r="B13" s="531"/>
      <c r="C13" s="531"/>
      <c r="D13" s="531"/>
      <c r="E13" s="531"/>
      <c r="F13" s="532"/>
      <c r="G13" s="163">
        <f>F12/A11</f>
        <v>90.90909090909092</v>
      </c>
    </row>
    <row r="14" spans="1:7" ht="31.5" customHeight="1">
      <c r="A14" s="528" t="s">
        <v>147</v>
      </c>
      <c r="B14" s="528"/>
      <c r="C14" s="528"/>
      <c r="D14" s="528"/>
      <c r="E14" s="528"/>
      <c r="F14" s="528"/>
      <c r="G14" s="528"/>
    </row>
    <row r="15" spans="1:7" ht="19.5" customHeight="1" thickBot="1">
      <c r="A15" s="533" t="s">
        <v>129</v>
      </c>
      <c r="B15" s="533"/>
      <c r="C15" s="533"/>
      <c r="D15" s="533"/>
      <c r="E15" s="533"/>
      <c r="F15" s="533"/>
      <c r="G15" s="533"/>
    </row>
    <row r="16" spans="1:7" ht="105.75" customHeight="1" thickBot="1">
      <c r="A16" s="154"/>
      <c r="B16" s="534" t="s">
        <v>79</v>
      </c>
      <c r="C16" s="534"/>
      <c r="D16" s="535" t="s">
        <v>80</v>
      </c>
      <c r="E16" s="535"/>
      <c r="F16" s="535" t="s">
        <v>81</v>
      </c>
      <c r="G16" s="536"/>
    </row>
    <row r="17" spans="1:15" ht="45.75" customHeight="1" thickBot="1">
      <c r="A17" s="198">
        <v>1</v>
      </c>
      <c r="B17" s="537" t="s">
        <v>231</v>
      </c>
      <c r="C17" s="538"/>
      <c r="D17" s="539">
        <v>1</v>
      </c>
      <c r="E17" s="540"/>
      <c r="F17" s="539"/>
      <c r="G17" s="541"/>
      <c r="H17" s="266"/>
      <c r="I17" s="266"/>
      <c r="J17" s="266"/>
      <c r="K17" s="266"/>
      <c r="L17" s="266"/>
      <c r="M17" s="266"/>
      <c r="N17" s="266"/>
      <c r="O17" s="266"/>
    </row>
    <row r="18" spans="1:7" ht="48" customHeight="1">
      <c r="A18" s="120">
        <f>A17</f>
        <v>1</v>
      </c>
      <c r="B18" s="539"/>
      <c r="C18" s="540"/>
      <c r="D18" s="282"/>
      <c r="E18" s="283"/>
      <c r="F18" s="280"/>
      <c r="G18" s="281"/>
    </row>
    <row r="19" spans="1:7" ht="15.75" customHeight="1">
      <c r="A19" s="122"/>
      <c r="B19" s="542" t="s">
        <v>149</v>
      </c>
      <c r="C19" s="542"/>
      <c r="D19" s="543">
        <f>SUM(D15:D18)*100</f>
        <v>100</v>
      </c>
      <c r="E19" s="543"/>
      <c r="F19" s="523"/>
      <c r="G19" s="524"/>
    </row>
    <row r="20" spans="1:7" ht="30" customHeight="1" thickBot="1">
      <c r="A20" s="544" t="s">
        <v>83</v>
      </c>
      <c r="B20" s="545"/>
      <c r="C20" s="545"/>
      <c r="D20" s="545"/>
      <c r="E20" s="545"/>
      <c r="F20" s="543">
        <f>D19/A18</f>
        <v>100</v>
      </c>
      <c r="G20" s="543"/>
    </row>
    <row r="21" spans="1:7" ht="17.25" customHeight="1" thickBot="1">
      <c r="A21" s="126"/>
      <c r="B21" s="126"/>
      <c r="C21" s="126"/>
      <c r="D21" s="126"/>
      <c r="E21" s="127"/>
      <c r="F21" s="127"/>
      <c r="G21" s="127"/>
    </row>
    <row r="22" spans="1:7" ht="15.75" customHeight="1">
      <c r="A22" s="128" t="s">
        <v>163</v>
      </c>
      <c r="B22" s="129"/>
      <c r="C22" s="129"/>
      <c r="D22" s="129"/>
      <c r="E22" s="129"/>
      <c r="F22" s="129"/>
      <c r="G22" s="130"/>
    </row>
    <row r="23" spans="1:7" ht="50.25" customHeight="1">
      <c r="A23" s="549" t="s">
        <v>254</v>
      </c>
      <c r="B23" s="550"/>
      <c r="C23" s="550"/>
      <c r="D23" s="550"/>
      <c r="E23" s="550"/>
      <c r="F23" s="550"/>
      <c r="G23" s="290"/>
    </row>
    <row r="24" spans="1:7" ht="35.25" customHeight="1" thickBot="1">
      <c r="A24" s="516" t="s">
        <v>255</v>
      </c>
      <c r="B24" s="517"/>
      <c r="C24" s="517"/>
      <c r="D24" s="517"/>
      <c r="E24" s="517"/>
      <c r="F24" s="517"/>
      <c r="G24" s="291"/>
    </row>
    <row r="25" spans="1:7" ht="16.5" customHeight="1" thickBot="1">
      <c r="A25" s="292"/>
      <c r="B25" s="292"/>
      <c r="C25" s="292"/>
      <c r="D25" s="292"/>
      <c r="E25" s="292"/>
      <c r="F25" s="292"/>
      <c r="G25" s="127"/>
    </row>
    <row r="26" spans="1:7" ht="18.75" customHeight="1">
      <c r="A26" s="555" t="s">
        <v>256</v>
      </c>
      <c r="B26" s="556"/>
      <c r="C26" s="556"/>
      <c r="D26" s="556"/>
      <c r="E26" s="556"/>
      <c r="F26" s="556"/>
      <c r="G26" s="557"/>
    </row>
    <row r="27" spans="1:7" ht="31.5" customHeight="1" thickBot="1">
      <c r="A27" s="516" t="s">
        <v>257</v>
      </c>
      <c r="B27" s="517"/>
      <c r="C27" s="517"/>
      <c r="D27" s="517"/>
      <c r="E27" s="517"/>
      <c r="F27" s="517"/>
      <c r="G27" s="163">
        <f>0.8*G13+0.2*F20</f>
        <v>92.72727272727273</v>
      </c>
    </row>
    <row r="28" spans="1:7" ht="15.75" thickBot="1">
      <c r="A28" s="153"/>
      <c r="B28" s="153"/>
      <c r="C28" s="153"/>
      <c r="D28" s="153"/>
      <c r="E28" s="153"/>
      <c r="F28" s="153"/>
      <c r="G28" s="153"/>
    </row>
    <row r="29" spans="1:7" ht="30" customHeight="1" thickBot="1">
      <c r="A29" s="518" t="s">
        <v>131</v>
      </c>
      <c r="B29" s="519"/>
      <c r="C29" s="519"/>
      <c r="D29" s="519"/>
      <c r="E29" s="519"/>
      <c r="F29" s="520"/>
      <c r="G29" s="153"/>
    </row>
    <row r="30" spans="1:7" ht="13.5" customHeight="1">
      <c r="A30" s="547" t="s">
        <v>88</v>
      </c>
      <c r="B30" s="534"/>
      <c r="C30" s="534"/>
      <c r="D30" s="534" t="s">
        <v>132</v>
      </c>
      <c r="E30" s="534"/>
      <c r="F30" s="548"/>
      <c r="G30" s="153"/>
    </row>
    <row r="31" spans="1:7" ht="15">
      <c r="A31" s="521" t="s">
        <v>90</v>
      </c>
      <c r="B31" s="522"/>
      <c r="C31" s="522"/>
      <c r="D31" s="523" t="s">
        <v>91</v>
      </c>
      <c r="E31" s="523"/>
      <c r="F31" s="524"/>
      <c r="G31" s="153"/>
    </row>
    <row r="32" spans="1:7" ht="15">
      <c r="A32" s="521" t="s">
        <v>92</v>
      </c>
      <c r="B32" s="522"/>
      <c r="C32" s="522"/>
      <c r="D32" s="523" t="s">
        <v>93</v>
      </c>
      <c r="E32" s="523"/>
      <c r="F32" s="524"/>
      <c r="G32" s="153"/>
    </row>
    <row r="33" spans="1:7" ht="15.75" thickBot="1">
      <c r="A33" s="551" t="s">
        <v>94</v>
      </c>
      <c r="B33" s="552"/>
      <c r="C33" s="552"/>
      <c r="D33" s="553" t="s">
        <v>95</v>
      </c>
      <c r="E33" s="553"/>
      <c r="F33" s="554"/>
      <c r="G33" s="153"/>
    </row>
    <row r="35" spans="1:7" ht="47.25" customHeight="1">
      <c r="A35" s="546" t="s">
        <v>197</v>
      </c>
      <c r="B35" s="546"/>
      <c r="C35" s="546"/>
      <c r="D35" s="546"/>
      <c r="E35" s="546"/>
      <c r="F35" s="546"/>
      <c r="G35" s="293"/>
    </row>
  </sheetData>
  <sheetProtection/>
  <mergeCells count="32">
    <mergeCell ref="A35:F35"/>
    <mergeCell ref="A30:C30"/>
    <mergeCell ref="D30:F30"/>
    <mergeCell ref="A23:F23"/>
    <mergeCell ref="A24:F24"/>
    <mergeCell ref="A32:C32"/>
    <mergeCell ref="D32:F32"/>
    <mergeCell ref="A33:C33"/>
    <mergeCell ref="D33:F33"/>
    <mergeCell ref="A26:G26"/>
    <mergeCell ref="B19:C19"/>
    <mergeCell ref="D19:E19"/>
    <mergeCell ref="F19:G19"/>
    <mergeCell ref="B18:C18"/>
    <mergeCell ref="A20:E20"/>
    <mergeCell ref="F20:G20"/>
    <mergeCell ref="B16:C16"/>
    <mergeCell ref="D16:E16"/>
    <mergeCell ref="F16:G16"/>
    <mergeCell ref="B17:C17"/>
    <mergeCell ref="D17:E17"/>
    <mergeCell ref="F17:G17"/>
    <mergeCell ref="A27:F27"/>
    <mergeCell ref="A29:F29"/>
    <mergeCell ref="A31:C31"/>
    <mergeCell ref="D31:F31"/>
    <mergeCell ref="A2:G2"/>
    <mergeCell ref="A3:G3"/>
    <mergeCell ref="A4:G4"/>
    <mergeCell ref="A13:F13"/>
    <mergeCell ref="A14:G14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3.375" style="121" customWidth="1"/>
    <col min="2" max="2" width="43.625" style="121" customWidth="1"/>
    <col min="3" max="3" width="5.625" style="121" customWidth="1"/>
    <col min="4" max="4" width="14.875" style="121" customWidth="1"/>
    <col min="5" max="5" width="15.375" style="121" customWidth="1"/>
    <col min="6" max="6" width="23.00390625" style="121" customWidth="1"/>
    <col min="7" max="7" width="17.625" style="121" customWidth="1"/>
    <col min="8" max="16384" width="9.125" style="121" customWidth="1"/>
  </cols>
  <sheetData>
    <row r="1" spans="1:7" ht="15.75" thickBot="1">
      <c r="A1" s="153"/>
      <c r="B1" s="153"/>
      <c r="C1" s="153"/>
      <c r="D1" s="153"/>
      <c r="E1" s="153"/>
      <c r="F1" s="153"/>
      <c r="G1" s="153" t="s">
        <v>227</v>
      </c>
    </row>
    <row r="2" spans="1:7" ht="48" customHeight="1" thickBot="1">
      <c r="A2" s="525" t="s">
        <v>172</v>
      </c>
      <c r="B2" s="526"/>
      <c r="C2" s="526"/>
      <c r="D2" s="526"/>
      <c r="E2" s="526"/>
      <c r="F2" s="526"/>
      <c r="G2" s="527"/>
    </row>
    <row r="3" spans="1:7" ht="15">
      <c r="A3" s="528" t="s">
        <v>144</v>
      </c>
      <c r="B3" s="528"/>
      <c r="C3" s="528"/>
      <c r="D3" s="528"/>
      <c r="E3" s="528"/>
      <c r="F3" s="528"/>
      <c r="G3" s="528"/>
    </row>
    <row r="4" spans="1:7" ht="15" thickBot="1">
      <c r="A4" s="529" t="s">
        <v>151</v>
      </c>
      <c r="B4" s="529"/>
      <c r="C4" s="529"/>
      <c r="D4" s="529"/>
      <c r="E4" s="529"/>
      <c r="F4" s="529"/>
      <c r="G4" s="529"/>
    </row>
    <row r="5" spans="1:7" ht="68.25">
      <c r="A5" s="154"/>
      <c r="B5" s="155" t="s">
        <v>59</v>
      </c>
      <c r="C5" s="155" t="s">
        <v>60</v>
      </c>
      <c r="D5" s="284" t="s">
        <v>61</v>
      </c>
      <c r="E5" s="284" t="s">
        <v>62</v>
      </c>
      <c r="F5" s="284" t="s">
        <v>145</v>
      </c>
      <c r="G5" s="157" t="s">
        <v>64</v>
      </c>
    </row>
    <row r="6" spans="1:7" ht="60.75">
      <c r="A6" s="120">
        <v>1</v>
      </c>
      <c r="B6" s="205" t="s">
        <v>16</v>
      </c>
      <c r="C6" s="47" t="s">
        <v>25</v>
      </c>
      <c r="D6" s="118">
        <v>75</v>
      </c>
      <c r="E6" s="118">
        <v>75</v>
      </c>
      <c r="F6" s="196">
        <f aca="true" t="shared" si="0" ref="F6:F11">E6/D6*100</f>
        <v>100</v>
      </c>
      <c r="G6" s="124"/>
    </row>
    <row r="7" spans="1:7" ht="36.75">
      <c r="A7" s="120">
        <v>2</v>
      </c>
      <c r="B7" s="206" t="s">
        <v>17</v>
      </c>
      <c r="C7" s="2" t="s">
        <v>26</v>
      </c>
      <c r="D7" s="74">
        <v>32</v>
      </c>
      <c r="E7" s="74">
        <v>28</v>
      </c>
      <c r="F7" s="196">
        <f t="shared" si="0"/>
        <v>87.5</v>
      </c>
      <c r="G7" s="124"/>
    </row>
    <row r="8" spans="1:7" ht="36.75">
      <c r="A8" s="120">
        <v>3</v>
      </c>
      <c r="B8" s="206" t="s">
        <v>18</v>
      </c>
      <c r="C8" s="2" t="s">
        <v>25</v>
      </c>
      <c r="D8" s="74">
        <v>70</v>
      </c>
      <c r="E8" s="74">
        <v>70</v>
      </c>
      <c r="F8" s="196">
        <f t="shared" si="0"/>
        <v>100</v>
      </c>
      <c r="G8" s="124"/>
    </row>
    <row r="9" spans="1:7" ht="51">
      <c r="A9" s="120">
        <v>4</v>
      </c>
      <c r="B9" s="109" t="s">
        <v>20</v>
      </c>
      <c r="C9" s="73" t="s">
        <v>27</v>
      </c>
      <c r="D9" s="74">
        <v>30</v>
      </c>
      <c r="E9" s="74">
        <v>0</v>
      </c>
      <c r="F9" s="196">
        <v>0</v>
      </c>
      <c r="G9" s="124"/>
    </row>
    <row r="10" spans="1:7" ht="51">
      <c r="A10" s="120">
        <v>5</v>
      </c>
      <c r="B10" s="109" t="s">
        <v>22</v>
      </c>
      <c r="C10" s="2" t="s">
        <v>25</v>
      </c>
      <c r="D10" s="74">
        <v>62</v>
      </c>
      <c r="E10" s="74">
        <v>62</v>
      </c>
      <c r="F10" s="196">
        <f t="shared" si="0"/>
        <v>100</v>
      </c>
      <c r="G10" s="124"/>
    </row>
    <row r="11" spans="1:7" ht="63.75">
      <c r="A11" s="120">
        <v>6</v>
      </c>
      <c r="B11" s="72" t="s">
        <v>24</v>
      </c>
      <c r="C11" s="46" t="s">
        <v>25</v>
      </c>
      <c r="D11" s="119">
        <v>90.7</v>
      </c>
      <c r="E11" s="119">
        <v>78.2</v>
      </c>
      <c r="F11" s="196">
        <f t="shared" si="0"/>
        <v>86.21830209481807</v>
      </c>
      <c r="G11" s="124"/>
    </row>
    <row r="12" spans="1:7" ht="15">
      <c r="A12" s="120" t="s">
        <v>146</v>
      </c>
      <c r="B12" s="125"/>
      <c r="C12" s="125"/>
      <c r="D12" s="125"/>
      <c r="E12" s="125"/>
      <c r="F12" s="125"/>
      <c r="G12" s="124"/>
    </row>
    <row r="13" spans="1:7" ht="15">
      <c r="A13" s="120"/>
      <c r="B13" s="125" t="s">
        <v>71</v>
      </c>
      <c r="C13" s="125"/>
      <c r="D13" s="125"/>
      <c r="E13" s="125"/>
      <c r="F13" s="162">
        <f>F6+F7+F8+F9+F10+F11</f>
        <v>473.71830209481806</v>
      </c>
      <c r="G13" s="124"/>
    </row>
    <row r="14" spans="1:10" ht="15.75" thickBot="1">
      <c r="A14" s="530" t="s">
        <v>72</v>
      </c>
      <c r="B14" s="531"/>
      <c r="C14" s="531"/>
      <c r="D14" s="531"/>
      <c r="E14" s="531"/>
      <c r="F14" s="532"/>
      <c r="G14" s="272">
        <f>F13/A11</f>
        <v>78.95305034913635</v>
      </c>
      <c r="J14" s="267"/>
    </row>
    <row r="15" spans="1:7" ht="15">
      <c r="A15" s="528" t="s">
        <v>147</v>
      </c>
      <c r="B15" s="528"/>
      <c r="C15" s="528"/>
      <c r="D15" s="528"/>
      <c r="E15" s="528"/>
      <c r="F15" s="528"/>
      <c r="G15" s="528"/>
    </row>
    <row r="16" spans="1:7" ht="15" thickBot="1">
      <c r="A16" s="533" t="s">
        <v>150</v>
      </c>
      <c r="B16" s="533"/>
      <c r="C16" s="533"/>
      <c r="D16" s="533"/>
      <c r="E16" s="533"/>
      <c r="F16" s="533"/>
      <c r="G16" s="533"/>
    </row>
    <row r="17" spans="1:7" ht="109.5" customHeight="1">
      <c r="A17" s="154"/>
      <c r="B17" s="534" t="s">
        <v>79</v>
      </c>
      <c r="C17" s="534"/>
      <c r="D17" s="535" t="s">
        <v>80</v>
      </c>
      <c r="E17" s="535"/>
      <c r="F17" s="535" t="s">
        <v>81</v>
      </c>
      <c r="G17" s="536"/>
    </row>
    <row r="18" spans="1:7" ht="54" customHeight="1">
      <c r="A18" s="120">
        <v>1</v>
      </c>
      <c r="B18" s="559" t="s">
        <v>240</v>
      </c>
      <c r="C18" s="560"/>
      <c r="D18" s="543">
        <v>1</v>
      </c>
      <c r="E18" s="543"/>
      <c r="F18" s="523"/>
      <c r="G18" s="524"/>
    </row>
    <row r="19" spans="1:7" ht="15">
      <c r="A19" s="120" t="s">
        <v>2</v>
      </c>
      <c r="B19" s="558"/>
      <c r="C19" s="558"/>
      <c r="D19" s="543"/>
      <c r="E19" s="543"/>
      <c r="F19" s="523"/>
      <c r="G19" s="524"/>
    </row>
    <row r="20" spans="1:7" ht="15">
      <c r="A20" s="120" t="s">
        <v>148</v>
      </c>
      <c r="B20" s="558"/>
      <c r="C20" s="558"/>
      <c r="D20" s="543"/>
      <c r="E20" s="543"/>
      <c r="F20" s="523"/>
      <c r="G20" s="524"/>
    </row>
    <row r="21" spans="1:7" ht="15">
      <c r="A21" s="122">
        <f>A18</f>
        <v>1</v>
      </c>
      <c r="B21" s="542" t="s">
        <v>149</v>
      </c>
      <c r="C21" s="542"/>
      <c r="D21" s="543">
        <f>SUM(D18:E18)*100</f>
        <v>100</v>
      </c>
      <c r="E21" s="543"/>
      <c r="F21" s="523"/>
      <c r="G21" s="524"/>
    </row>
    <row r="22" spans="1:7" ht="15.75" thickBot="1">
      <c r="A22" s="544" t="s">
        <v>83</v>
      </c>
      <c r="B22" s="545"/>
      <c r="C22" s="545"/>
      <c r="D22" s="545"/>
      <c r="E22" s="545"/>
      <c r="F22" s="553">
        <f>D21/A21</f>
        <v>100</v>
      </c>
      <c r="G22" s="554"/>
    </row>
    <row r="23" spans="1:7" ht="15.75" thickBot="1">
      <c r="A23" s="126"/>
      <c r="B23" s="126"/>
      <c r="C23" s="126"/>
      <c r="D23" s="126"/>
      <c r="E23" s="127"/>
      <c r="F23" s="127"/>
      <c r="G23" s="127"/>
    </row>
    <row r="24" spans="1:7" ht="14.25">
      <c r="A24" s="128" t="s">
        <v>130</v>
      </c>
      <c r="B24" s="129"/>
      <c r="C24" s="129"/>
      <c r="D24" s="129"/>
      <c r="E24" s="129"/>
      <c r="F24" s="129"/>
      <c r="G24" s="130"/>
    </row>
    <row r="25" spans="1:7" ht="50.25" customHeight="1">
      <c r="A25" s="549" t="s">
        <v>254</v>
      </c>
      <c r="B25" s="550"/>
      <c r="C25" s="550"/>
      <c r="D25" s="550"/>
      <c r="E25" s="550"/>
      <c r="F25" s="550"/>
      <c r="G25" s="290"/>
    </row>
    <row r="26" spans="1:7" ht="35.25" customHeight="1" thickBot="1">
      <c r="A26" s="516" t="s">
        <v>255</v>
      </c>
      <c r="B26" s="517"/>
      <c r="C26" s="517"/>
      <c r="D26" s="517"/>
      <c r="E26" s="517"/>
      <c r="F26" s="517"/>
      <c r="G26" s="291"/>
    </row>
    <row r="27" spans="1:7" ht="16.5" customHeight="1" thickBot="1">
      <c r="A27" s="292"/>
      <c r="B27" s="292"/>
      <c r="C27" s="292"/>
      <c r="D27" s="292"/>
      <c r="E27" s="292"/>
      <c r="F27" s="292"/>
      <c r="G27" s="127"/>
    </row>
    <row r="28" spans="1:7" ht="18.75" customHeight="1">
      <c r="A28" s="555" t="s">
        <v>256</v>
      </c>
      <c r="B28" s="556"/>
      <c r="C28" s="556"/>
      <c r="D28" s="556"/>
      <c r="E28" s="556"/>
      <c r="F28" s="556"/>
      <c r="G28" s="557"/>
    </row>
    <row r="29" spans="1:7" ht="31.5" customHeight="1" thickBot="1">
      <c r="A29" s="516" t="s">
        <v>257</v>
      </c>
      <c r="B29" s="517"/>
      <c r="C29" s="517"/>
      <c r="D29" s="517"/>
      <c r="E29" s="517"/>
      <c r="F29" s="517"/>
      <c r="G29" s="272">
        <f>0.8*G14+0.2*F22</f>
        <v>83.16244027930908</v>
      </c>
    </row>
    <row r="30" spans="1:7" ht="15.75" thickBot="1">
      <c r="A30" s="153"/>
      <c r="B30" s="153"/>
      <c r="C30" s="153"/>
      <c r="D30" s="153"/>
      <c r="E30" s="153"/>
      <c r="F30" s="153"/>
      <c r="G30" s="153"/>
    </row>
    <row r="31" spans="1:7" ht="30" customHeight="1" thickBot="1">
      <c r="A31" s="518" t="s">
        <v>131</v>
      </c>
      <c r="B31" s="519"/>
      <c r="C31" s="519"/>
      <c r="D31" s="519"/>
      <c r="E31" s="519"/>
      <c r="F31" s="520"/>
      <c r="G31" s="153"/>
    </row>
    <row r="32" spans="1:7" ht="13.5" customHeight="1">
      <c r="A32" s="547" t="s">
        <v>88</v>
      </c>
      <c r="B32" s="534"/>
      <c r="C32" s="534"/>
      <c r="D32" s="534" t="s">
        <v>132</v>
      </c>
      <c r="E32" s="534"/>
      <c r="F32" s="548"/>
      <c r="G32" s="153"/>
    </row>
    <row r="33" spans="1:7" ht="15">
      <c r="A33" s="521" t="s">
        <v>90</v>
      </c>
      <c r="B33" s="522"/>
      <c r="C33" s="522"/>
      <c r="D33" s="523" t="s">
        <v>91</v>
      </c>
      <c r="E33" s="523"/>
      <c r="F33" s="524"/>
      <c r="G33" s="153"/>
    </row>
    <row r="34" spans="1:7" ht="15">
      <c r="A34" s="521" t="s">
        <v>92</v>
      </c>
      <c r="B34" s="522"/>
      <c r="C34" s="522"/>
      <c r="D34" s="523" t="s">
        <v>93</v>
      </c>
      <c r="E34" s="523"/>
      <c r="F34" s="524"/>
      <c r="G34" s="153"/>
    </row>
    <row r="35" spans="1:7" ht="15.75" thickBot="1">
      <c r="A35" s="551" t="s">
        <v>94</v>
      </c>
      <c r="B35" s="552"/>
      <c r="C35" s="552"/>
      <c r="D35" s="553" t="s">
        <v>95</v>
      </c>
      <c r="E35" s="553"/>
      <c r="F35" s="554"/>
      <c r="G35" s="153"/>
    </row>
    <row r="36" spans="1:6" ht="17.25" customHeight="1">
      <c r="A36" s="546"/>
      <c r="B36" s="546"/>
      <c r="C36" s="546"/>
      <c r="D36" s="546"/>
      <c r="E36" s="546"/>
      <c r="F36" s="546"/>
    </row>
    <row r="37" spans="1:7" ht="47.25" customHeight="1">
      <c r="A37" s="546" t="s">
        <v>197</v>
      </c>
      <c r="B37" s="546"/>
      <c r="C37" s="546"/>
      <c r="D37" s="546"/>
      <c r="E37" s="546"/>
      <c r="F37" s="546"/>
      <c r="G37" s="293"/>
    </row>
  </sheetData>
  <sheetProtection/>
  <mergeCells count="38">
    <mergeCell ref="A32:C32"/>
    <mergeCell ref="D32:F32"/>
    <mergeCell ref="A31:F31"/>
    <mergeCell ref="A22:E22"/>
    <mergeCell ref="F22:G22"/>
    <mergeCell ref="A25:F25"/>
    <mergeCell ref="A26:F26"/>
    <mergeCell ref="A28:G28"/>
    <mergeCell ref="A29:F29"/>
    <mergeCell ref="B20:C20"/>
    <mergeCell ref="D20:E20"/>
    <mergeCell ref="F20:G20"/>
    <mergeCell ref="B21:C21"/>
    <mergeCell ref="D21:E21"/>
    <mergeCell ref="F21:G21"/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  <mergeCell ref="A2:G2"/>
    <mergeCell ref="A3:G3"/>
    <mergeCell ref="A4:G4"/>
    <mergeCell ref="A14:F14"/>
    <mergeCell ref="A15:G15"/>
    <mergeCell ref="A16:G16"/>
    <mergeCell ref="A36:F36"/>
    <mergeCell ref="A37:F37"/>
    <mergeCell ref="A33:C33"/>
    <mergeCell ref="D33:F33"/>
    <mergeCell ref="A34:C34"/>
    <mergeCell ref="D34:F34"/>
    <mergeCell ref="A35:C35"/>
    <mergeCell ref="D35:F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B19" sqref="B19:C19"/>
    </sheetView>
  </sheetViews>
  <sheetFormatPr defaultColWidth="8.75390625" defaultRowHeight="12.75"/>
  <cols>
    <col min="1" max="1" width="3.375" style="121" customWidth="1"/>
    <col min="2" max="2" width="43.625" style="121" customWidth="1"/>
    <col min="3" max="3" width="5.625" style="121" customWidth="1"/>
    <col min="4" max="4" width="14.875" style="121" customWidth="1"/>
    <col min="5" max="5" width="15.375" style="121" customWidth="1"/>
    <col min="6" max="6" width="23.00390625" style="121" customWidth="1"/>
    <col min="7" max="7" width="17.625" style="121" customWidth="1"/>
    <col min="8" max="16384" width="8.75390625" style="121" customWidth="1"/>
  </cols>
  <sheetData>
    <row r="1" spans="1:7" ht="15.75" thickBot="1">
      <c r="A1" s="153"/>
      <c r="B1" s="153"/>
      <c r="C1" s="153"/>
      <c r="D1" s="153"/>
      <c r="E1" s="153"/>
      <c r="F1" s="153"/>
      <c r="G1" s="153" t="s">
        <v>226</v>
      </c>
    </row>
    <row r="2" spans="1:7" ht="63.75" customHeight="1" thickBot="1">
      <c r="A2" s="525" t="s">
        <v>188</v>
      </c>
      <c r="B2" s="526"/>
      <c r="C2" s="526"/>
      <c r="D2" s="526"/>
      <c r="E2" s="526"/>
      <c r="F2" s="526"/>
      <c r="G2" s="527"/>
    </row>
    <row r="3" spans="1:7" ht="28.5" customHeight="1">
      <c r="A3" s="528" t="s">
        <v>144</v>
      </c>
      <c r="B3" s="528"/>
      <c r="C3" s="528"/>
      <c r="D3" s="528"/>
      <c r="E3" s="528"/>
      <c r="F3" s="528"/>
      <c r="G3" s="528"/>
    </row>
    <row r="4" spans="1:7" ht="15" thickBot="1">
      <c r="A4" s="529" t="s">
        <v>153</v>
      </c>
      <c r="B4" s="529"/>
      <c r="C4" s="529"/>
      <c r="D4" s="529"/>
      <c r="E4" s="529"/>
      <c r="F4" s="529"/>
      <c r="G4" s="529"/>
    </row>
    <row r="5" spans="1:7" ht="69.75" customHeight="1">
      <c r="A5" s="154"/>
      <c r="B5" s="155" t="s">
        <v>59</v>
      </c>
      <c r="C5" s="155" t="s">
        <v>60</v>
      </c>
      <c r="D5" s="284" t="s">
        <v>61</v>
      </c>
      <c r="E5" s="284" t="s">
        <v>62</v>
      </c>
      <c r="F5" s="284" t="s">
        <v>145</v>
      </c>
      <c r="G5" s="157" t="s">
        <v>64</v>
      </c>
    </row>
    <row r="6" spans="1:7" ht="15">
      <c r="A6" s="294" t="s">
        <v>9</v>
      </c>
      <c r="B6" s="295" t="s">
        <v>177</v>
      </c>
      <c r="C6" s="75" t="s">
        <v>27</v>
      </c>
      <c r="D6" s="132">
        <v>2890</v>
      </c>
      <c r="E6" s="213">
        <f>2189+345+357</f>
        <v>2891</v>
      </c>
      <c r="F6" s="134">
        <v>100</v>
      </c>
      <c r="G6" s="124"/>
    </row>
    <row r="7" spans="1:7" ht="26.25">
      <c r="A7" s="294" t="s">
        <v>8</v>
      </c>
      <c r="B7" s="295" t="s">
        <v>178</v>
      </c>
      <c r="C7" s="75" t="s">
        <v>25</v>
      </c>
      <c r="D7" s="132">
        <v>42</v>
      </c>
      <c r="E7" s="112">
        <v>14.3</v>
      </c>
      <c r="F7" s="134">
        <f aca="true" t="shared" si="0" ref="F7:F13">E7/D7*100</f>
        <v>34.04761904761905</v>
      </c>
      <c r="G7" s="124"/>
    </row>
    <row r="8" spans="1:7" ht="26.25">
      <c r="A8" s="294" t="s">
        <v>14</v>
      </c>
      <c r="B8" s="295" t="s">
        <v>179</v>
      </c>
      <c r="C8" s="75" t="s">
        <v>25</v>
      </c>
      <c r="D8" s="132">
        <v>42</v>
      </c>
      <c r="E8" s="112">
        <v>11.65</v>
      </c>
      <c r="F8" s="134">
        <f t="shared" si="0"/>
        <v>27.73809523809524</v>
      </c>
      <c r="G8" s="124"/>
    </row>
    <row r="9" spans="1:7" ht="39">
      <c r="A9" s="294" t="s">
        <v>19</v>
      </c>
      <c r="B9" s="295" t="s">
        <v>180</v>
      </c>
      <c r="C9" s="75" t="s">
        <v>27</v>
      </c>
      <c r="D9" s="132">
        <v>588</v>
      </c>
      <c r="E9" s="112">
        <v>41</v>
      </c>
      <c r="F9" s="134">
        <f t="shared" si="0"/>
        <v>6.972789115646258</v>
      </c>
      <c r="G9" s="124"/>
    </row>
    <row r="10" spans="1:7" ht="39">
      <c r="A10" s="294" t="s">
        <v>21</v>
      </c>
      <c r="B10" s="295" t="s">
        <v>181</v>
      </c>
      <c r="C10" s="75" t="s">
        <v>187</v>
      </c>
      <c r="D10" s="132">
        <v>394.23</v>
      </c>
      <c r="E10" s="112">
        <v>114.98</v>
      </c>
      <c r="F10" s="134">
        <f t="shared" si="0"/>
        <v>29.165715445298428</v>
      </c>
      <c r="G10" s="124"/>
    </row>
    <row r="11" spans="1:7" ht="39">
      <c r="A11" s="294" t="s">
        <v>23</v>
      </c>
      <c r="B11" s="295" t="s">
        <v>182</v>
      </c>
      <c r="C11" s="75" t="s">
        <v>25</v>
      </c>
      <c r="D11" s="132">
        <v>49</v>
      </c>
      <c r="E11" s="112">
        <v>15.38</v>
      </c>
      <c r="F11" s="134">
        <f t="shared" si="0"/>
        <v>31.387755102040813</v>
      </c>
      <c r="G11" s="124"/>
    </row>
    <row r="12" spans="1:7" ht="39">
      <c r="A12" s="294" t="s">
        <v>185</v>
      </c>
      <c r="B12" s="295" t="s">
        <v>183</v>
      </c>
      <c r="C12" s="75" t="s">
        <v>25</v>
      </c>
      <c r="D12" s="132">
        <v>17</v>
      </c>
      <c r="E12" s="112">
        <v>13.01</v>
      </c>
      <c r="F12" s="134">
        <f t="shared" si="0"/>
        <v>76.52941176470588</v>
      </c>
      <c r="G12" s="124"/>
    </row>
    <row r="13" spans="1:7" ht="51.75">
      <c r="A13" s="294" t="s">
        <v>186</v>
      </c>
      <c r="B13" s="295" t="s">
        <v>184</v>
      </c>
      <c r="C13" s="75" t="s">
        <v>25</v>
      </c>
      <c r="D13" s="132">
        <v>8.5</v>
      </c>
      <c r="E13" s="112">
        <v>0.18</v>
      </c>
      <c r="F13" s="134">
        <f t="shared" si="0"/>
        <v>2.1176470588235294</v>
      </c>
      <c r="G13" s="124"/>
    </row>
    <row r="14" spans="1:7" ht="15">
      <c r="A14" s="120"/>
      <c r="B14" s="166" t="s">
        <v>71</v>
      </c>
      <c r="C14" s="166"/>
      <c r="D14" s="166"/>
      <c r="E14" s="166"/>
      <c r="F14" s="167">
        <f>SUM(F6:F13)</f>
        <v>307.9590327722292</v>
      </c>
      <c r="G14" s="124"/>
    </row>
    <row r="15" spans="1:7" ht="21" customHeight="1" thickBot="1">
      <c r="A15" s="530" t="s">
        <v>72</v>
      </c>
      <c r="B15" s="531"/>
      <c r="C15" s="531"/>
      <c r="D15" s="531"/>
      <c r="E15" s="531"/>
      <c r="F15" s="532"/>
      <c r="G15" s="163">
        <f>F14/A13</f>
        <v>38.49487909652865</v>
      </c>
    </row>
    <row r="16" spans="1:7" ht="31.5" customHeight="1">
      <c r="A16" s="528" t="s">
        <v>147</v>
      </c>
      <c r="B16" s="528"/>
      <c r="C16" s="528"/>
      <c r="D16" s="528"/>
      <c r="E16" s="528"/>
      <c r="F16" s="528"/>
      <c r="G16" s="528"/>
    </row>
    <row r="17" spans="1:7" ht="19.5" customHeight="1" thickBot="1">
      <c r="A17" s="533" t="s">
        <v>129</v>
      </c>
      <c r="B17" s="533"/>
      <c r="C17" s="533"/>
      <c r="D17" s="533"/>
      <c r="E17" s="533"/>
      <c r="F17" s="533"/>
      <c r="G17" s="533"/>
    </row>
    <row r="18" spans="1:7" ht="105.75" customHeight="1">
      <c r="A18" s="154"/>
      <c r="B18" s="534" t="s">
        <v>79</v>
      </c>
      <c r="C18" s="534"/>
      <c r="D18" s="535" t="s">
        <v>80</v>
      </c>
      <c r="E18" s="535"/>
      <c r="F18" s="535" t="s">
        <v>81</v>
      </c>
      <c r="G18" s="536"/>
    </row>
    <row r="19" spans="1:7" ht="83.25" customHeight="1">
      <c r="A19" s="120">
        <v>1</v>
      </c>
      <c r="B19" s="558"/>
      <c r="C19" s="558"/>
      <c r="D19" s="543"/>
      <c r="E19" s="543"/>
      <c r="F19" s="523"/>
      <c r="G19" s="524"/>
    </row>
    <row r="20" spans="1:7" ht="83.25" customHeight="1">
      <c r="A20" s="120">
        <v>2</v>
      </c>
      <c r="B20" s="561" t="s">
        <v>261</v>
      </c>
      <c r="C20" s="562"/>
      <c r="D20" s="539">
        <v>0</v>
      </c>
      <c r="E20" s="540"/>
      <c r="F20" s="280"/>
      <c r="G20" s="281"/>
    </row>
    <row r="21" spans="1:7" ht="15">
      <c r="A21" s="120">
        <f>A20</f>
        <v>2</v>
      </c>
      <c r="B21" s="558"/>
      <c r="C21" s="558"/>
      <c r="D21" s="543"/>
      <c r="E21" s="543"/>
      <c r="F21" s="523"/>
      <c r="G21" s="524"/>
    </row>
    <row r="22" spans="1:7" ht="15.75" customHeight="1">
      <c r="A22" s="122"/>
      <c r="B22" s="542" t="s">
        <v>149</v>
      </c>
      <c r="C22" s="542"/>
      <c r="D22" s="543">
        <f>SUM(D19:D21)*100</f>
        <v>0</v>
      </c>
      <c r="E22" s="543"/>
      <c r="F22" s="523"/>
      <c r="G22" s="524"/>
    </row>
    <row r="23" spans="1:7" ht="30" customHeight="1" thickBot="1">
      <c r="A23" s="544" t="s">
        <v>83</v>
      </c>
      <c r="B23" s="545"/>
      <c r="C23" s="545"/>
      <c r="D23" s="545"/>
      <c r="E23" s="545"/>
      <c r="F23" s="553">
        <f>D22/A21</f>
        <v>0</v>
      </c>
      <c r="G23" s="554"/>
    </row>
    <row r="24" spans="1:7" ht="17.25" customHeight="1" thickBot="1">
      <c r="A24" s="126"/>
      <c r="B24" s="126"/>
      <c r="C24" s="126"/>
      <c r="D24" s="126"/>
      <c r="E24" s="127"/>
      <c r="F24" s="127"/>
      <c r="G24" s="127"/>
    </row>
    <row r="25" spans="1:7" ht="15.75" customHeight="1">
      <c r="A25" s="128" t="s">
        <v>163</v>
      </c>
      <c r="B25" s="129"/>
      <c r="C25" s="129"/>
      <c r="D25" s="129"/>
      <c r="E25" s="129"/>
      <c r="F25" s="129"/>
      <c r="G25" s="130"/>
    </row>
    <row r="26" spans="1:7" ht="50.25" customHeight="1">
      <c r="A26" s="549" t="s">
        <v>254</v>
      </c>
      <c r="B26" s="550"/>
      <c r="C26" s="550"/>
      <c r="D26" s="550"/>
      <c r="E26" s="550"/>
      <c r="F26" s="550"/>
      <c r="G26" s="290"/>
    </row>
    <row r="27" spans="1:7" ht="35.25" customHeight="1" thickBot="1">
      <c r="A27" s="516" t="s">
        <v>255</v>
      </c>
      <c r="B27" s="517"/>
      <c r="C27" s="517"/>
      <c r="D27" s="517"/>
      <c r="E27" s="517"/>
      <c r="F27" s="517"/>
      <c r="G27" s="291"/>
    </row>
    <row r="28" spans="1:7" ht="16.5" customHeight="1" thickBot="1">
      <c r="A28" s="292"/>
      <c r="B28" s="292"/>
      <c r="C28" s="292"/>
      <c r="D28" s="292"/>
      <c r="E28" s="292"/>
      <c r="F28" s="292"/>
      <c r="G28" s="127"/>
    </row>
    <row r="29" spans="1:7" ht="18.75" customHeight="1">
      <c r="A29" s="555" t="s">
        <v>256</v>
      </c>
      <c r="B29" s="556"/>
      <c r="C29" s="556"/>
      <c r="D29" s="556"/>
      <c r="E29" s="556"/>
      <c r="F29" s="556"/>
      <c r="G29" s="557"/>
    </row>
    <row r="30" spans="1:7" ht="31.5" customHeight="1" thickBot="1">
      <c r="A30" s="516" t="s">
        <v>257</v>
      </c>
      <c r="B30" s="517"/>
      <c r="C30" s="517"/>
      <c r="D30" s="517"/>
      <c r="E30" s="517"/>
      <c r="F30" s="517"/>
      <c r="G30" s="296">
        <f>0.8*G15+0.2*F23</f>
        <v>30.79590327722292</v>
      </c>
    </row>
    <row r="31" spans="1:7" ht="15.75" thickBot="1">
      <c r="A31" s="153"/>
      <c r="B31" s="153"/>
      <c r="C31" s="153"/>
      <c r="D31" s="153"/>
      <c r="E31" s="153"/>
      <c r="F31" s="153"/>
      <c r="G31" s="153"/>
    </row>
    <row r="32" spans="1:7" ht="30" customHeight="1" thickBot="1">
      <c r="A32" s="518" t="s">
        <v>131</v>
      </c>
      <c r="B32" s="519"/>
      <c r="C32" s="519"/>
      <c r="D32" s="519"/>
      <c r="E32" s="519"/>
      <c r="F32" s="520"/>
      <c r="G32" s="153"/>
    </row>
    <row r="33" spans="1:7" ht="13.5" customHeight="1">
      <c r="A33" s="547" t="s">
        <v>88</v>
      </c>
      <c r="B33" s="534"/>
      <c r="C33" s="534"/>
      <c r="D33" s="534" t="s">
        <v>132</v>
      </c>
      <c r="E33" s="534"/>
      <c r="F33" s="548"/>
      <c r="G33" s="153"/>
    </row>
    <row r="34" spans="1:7" ht="15">
      <c r="A34" s="521" t="s">
        <v>90</v>
      </c>
      <c r="B34" s="522"/>
      <c r="C34" s="522"/>
      <c r="D34" s="523" t="s">
        <v>91</v>
      </c>
      <c r="E34" s="523"/>
      <c r="F34" s="524"/>
      <c r="G34" s="153"/>
    </row>
    <row r="35" spans="1:7" ht="15">
      <c r="A35" s="521" t="s">
        <v>92</v>
      </c>
      <c r="B35" s="522"/>
      <c r="C35" s="522"/>
      <c r="D35" s="523" t="s">
        <v>93</v>
      </c>
      <c r="E35" s="523"/>
      <c r="F35" s="524"/>
      <c r="G35" s="153"/>
    </row>
    <row r="36" spans="1:7" ht="15.75" thickBot="1">
      <c r="A36" s="551" t="s">
        <v>94</v>
      </c>
      <c r="B36" s="552"/>
      <c r="C36" s="552"/>
      <c r="D36" s="553" t="s">
        <v>95</v>
      </c>
      <c r="E36" s="553"/>
      <c r="F36" s="554"/>
      <c r="G36" s="153"/>
    </row>
    <row r="37" spans="1:6" ht="17.25" customHeight="1">
      <c r="A37" s="546"/>
      <c r="B37" s="546"/>
      <c r="C37" s="546"/>
      <c r="D37" s="546"/>
      <c r="E37" s="546"/>
      <c r="F37" s="546"/>
    </row>
    <row r="38" spans="1:7" ht="47.25" customHeight="1">
      <c r="A38" s="546" t="s">
        <v>197</v>
      </c>
      <c r="B38" s="546"/>
      <c r="C38" s="546"/>
      <c r="D38" s="546"/>
      <c r="E38" s="546"/>
      <c r="F38" s="546"/>
      <c r="G38" s="293"/>
    </row>
  </sheetData>
  <sheetProtection/>
  <mergeCells count="37">
    <mergeCell ref="A35:C35"/>
    <mergeCell ref="D35:F35"/>
    <mergeCell ref="A29:G29"/>
    <mergeCell ref="A23:E23"/>
    <mergeCell ref="F23:G23"/>
    <mergeCell ref="A26:F26"/>
    <mergeCell ref="D34:F34"/>
    <mergeCell ref="A38:F38"/>
    <mergeCell ref="A27:F27"/>
    <mergeCell ref="A36:C36"/>
    <mergeCell ref="D36:F36"/>
    <mergeCell ref="A33:C33"/>
    <mergeCell ref="D33:F33"/>
    <mergeCell ref="A37:F37"/>
    <mergeCell ref="A30:F30"/>
    <mergeCell ref="A32:F32"/>
    <mergeCell ref="A34:C34"/>
    <mergeCell ref="F21:G21"/>
    <mergeCell ref="B20:C20"/>
    <mergeCell ref="D20:E20"/>
    <mergeCell ref="B18:C18"/>
    <mergeCell ref="D18:E18"/>
    <mergeCell ref="B22:C22"/>
    <mergeCell ref="D22:E22"/>
    <mergeCell ref="F22:G22"/>
    <mergeCell ref="F18:G18"/>
    <mergeCell ref="B19:C19"/>
    <mergeCell ref="D19:E19"/>
    <mergeCell ref="F19:G19"/>
    <mergeCell ref="B21:C21"/>
    <mergeCell ref="D21:E21"/>
    <mergeCell ref="A2:G2"/>
    <mergeCell ref="A3:G3"/>
    <mergeCell ref="A4:G4"/>
    <mergeCell ref="A15:F15"/>
    <mergeCell ref="A16:G16"/>
    <mergeCell ref="A17:G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A13" sqref="A1:IV16384"/>
    </sheetView>
  </sheetViews>
  <sheetFormatPr defaultColWidth="8.75390625" defaultRowHeight="12.75"/>
  <cols>
    <col min="1" max="1" width="3.375" style="121" customWidth="1"/>
    <col min="2" max="2" width="43.625" style="121" customWidth="1"/>
    <col min="3" max="3" width="5.625" style="121" customWidth="1"/>
    <col min="4" max="4" width="14.875" style="121" customWidth="1"/>
    <col min="5" max="5" width="15.375" style="121" customWidth="1"/>
    <col min="6" max="6" width="23.00390625" style="121" customWidth="1"/>
    <col min="7" max="7" width="17.625" style="121" customWidth="1"/>
    <col min="8" max="16384" width="8.75390625" style="121" customWidth="1"/>
  </cols>
  <sheetData>
    <row r="1" spans="1:7" ht="15.75" thickBot="1">
      <c r="A1" s="153"/>
      <c r="B1" s="153"/>
      <c r="C1" s="153"/>
      <c r="D1" s="153"/>
      <c r="E1" s="153"/>
      <c r="F1" s="153"/>
      <c r="G1" s="153" t="s">
        <v>228</v>
      </c>
    </row>
    <row r="2" spans="1:7" ht="63.75" customHeight="1" thickBot="1">
      <c r="A2" s="525" t="s">
        <v>189</v>
      </c>
      <c r="B2" s="526"/>
      <c r="C2" s="526"/>
      <c r="D2" s="526"/>
      <c r="E2" s="526"/>
      <c r="F2" s="526"/>
      <c r="G2" s="527"/>
    </row>
    <row r="3" spans="1:7" ht="28.5" customHeight="1">
      <c r="A3" s="528" t="s">
        <v>144</v>
      </c>
      <c r="B3" s="528"/>
      <c r="C3" s="528"/>
      <c r="D3" s="528"/>
      <c r="E3" s="528"/>
      <c r="F3" s="528"/>
      <c r="G3" s="528"/>
    </row>
    <row r="4" spans="1:7" ht="15" thickBot="1">
      <c r="A4" s="529" t="s">
        <v>153</v>
      </c>
      <c r="B4" s="529"/>
      <c r="C4" s="529"/>
      <c r="D4" s="529"/>
      <c r="E4" s="529"/>
      <c r="F4" s="529"/>
      <c r="G4" s="529"/>
    </row>
    <row r="5" spans="1:7" ht="69.75" customHeight="1">
      <c r="A5" s="154"/>
      <c r="B5" s="155" t="s">
        <v>59</v>
      </c>
      <c r="C5" s="155" t="s">
        <v>60</v>
      </c>
      <c r="D5" s="284" t="s">
        <v>61</v>
      </c>
      <c r="E5" s="284" t="s">
        <v>62</v>
      </c>
      <c r="F5" s="284" t="s">
        <v>145</v>
      </c>
      <c r="G5" s="157" t="s">
        <v>64</v>
      </c>
    </row>
    <row r="6" spans="1:7" ht="38.25">
      <c r="A6" s="294" t="s">
        <v>9</v>
      </c>
      <c r="B6" s="297" t="s">
        <v>32</v>
      </c>
      <c r="C6" s="47" t="s">
        <v>25</v>
      </c>
      <c r="D6" s="118">
        <v>70</v>
      </c>
      <c r="E6" s="298">
        <v>89.4</v>
      </c>
      <c r="F6" s="196">
        <v>100</v>
      </c>
      <c r="G6" s="124"/>
    </row>
    <row r="7" spans="1:7" ht="39">
      <c r="A7" s="294" t="s">
        <v>8</v>
      </c>
      <c r="B7" s="295" t="s">
        <v>33</v>
      </c>
      <c r="C7" s="2" t="s">
        <v>25</v>
      </c>
      <c r="D7" s="74">
        <v>95</v>
      </c>
      <c r="E7" s="298">
        <v>99.9</v>
      </c>
      <c r="F7" s="196">
        <v>100</v>
      </c>
      <c r="G7" s="124"/>
    </row>
    <row r="8" spans="1:7" ht="26.25">
      <c r="A8" s="294" t="s">
        <v>14</v>
      </c>
      <c r="B8" s="295" t="s">
        <v>34</v>
      </c>
      <c r="C8" s="2" t="s">
        <v>25</v>
      </c>
      <c r="D8" s="74">
        <v>80</v>
      </c>
      <c r="E8" s="298">
        <v>96.6</v>
      </c>
      <c r="F8" s="196">
        <v>100</v>
      </c>
      <c r="G8" s="124"/>
    </row>
    <row r="9" spans="1:7" ht="38.25">
      <c r="A9" s="294" t="s">
        <v>19</v>
      </c>
      <c r="B9" s="109" t="s">
        <v>35</v>
      </c>
      <c r="C9" s="2" t="s">
        <v>25</v>
      </c>
      <c r="D9" s="74">
        <v>98.5</v>
      </c>
      <c r="E9" s="298">
        <v>98.9</v>
      </c>
      <c r="F9" s="196">
        <v>100</v>
      </c>
      <c r="G9" s="124"/>
    </row>
    <row r="10" spans="1:7" ht="39" thickBot="1">
      <c r="A10" s="294" t="s">
        <v>21</v>
      </c>
      <c r="B10" s="117" t="s">
        <v>36</v>
      </c>
      <c r="C10" s="8" t="s">
        <v>37</v>
      </c>
      <c r="D10" s="197">
        <v>12000</v>
      </c>
      <c r="E10" s="298">
        <v>9409.1</v>
      </c>
      <c r="F10" s="196">
        <f>E10/D10*100</f>
        <v>78.40916666666668</v>
      </c>
      <c r="G10" s="124"/>
    </row>
    <row r="11" spans="1:7" ht="15">
      <c r="A11" s="299"/>
      <c r="B11" s="72"/>
      <c r="C11" s="46"/>
      <c r="D11" s="119"/>
      <c r="E11" s="298"/>
      <c r="F11" s="196"/>
      <c r="G11" s="124"/>
    </row>
    <row r="12" spans="1:7" ht="15">
      <c r="A12" s="120"/>
      <c r="B12" s="166" t="s">
        <v>71</v>
      </c>
      <c r="C12" s="166"/>
      <c r="D12" s="166"/>
      <c r="E12" s="166"/>
      <c r="F12" s="167">
        <f>SUM(F6:F10)</f>
        <v>478.4091666666667</v>
      </c>
      <c r="G12" s="124"/>
    </row>
    <row r="13" spans="1:7" ht="21" customHeight="1" thickBot="1">
      <c r="A13" s="530" t="s">
        <v>72</v>
      </c>
      <c r="B13" s="531"/>
      <c r="C13" s="531"/>
      <c r="D13" s="531"/>
      <c r="E13" s="531"/>
      <c r="F13" s="532"/>
      <c r="G13" s="163">
        <f>F12/A10</f>
        <v>95.68183333333334</v>
      </c>
    </row>
    <row r="14" spans="1:7" ht="31.5" customHeight="1">
      <c r="A14" s="528" t="s">
        <v>147</v>
      </c>
      <c r="B14" s="528"/>
      <c r="C14" s="528"/>
      <c r="D14" s="528"/>
      <c r="E14" s="528"/>
      <c r="F14" s="528"/>
      <c r="G14" s="528"/>
    </row>
    <row r="15" spans="1:7" ht="19.5" customHeight="1" thickBot="1">
      <c r="A15" s="533" t="s">
        <v>129</v>
      </c>
      <c r="B15" s="533"/>
      <c r="C15" s="533"/>
      <c r="D15" s="533"/>
      <c r="E15" s="533"/>
      <c r="F15" s="533"/>
      <c r="G15" s="533"/>
    </row>
    <row r="16" spans="1:7" ht="105.75" customHeight="1">
      <c r="A16" s="154"/>
      <c r="B16" s="534" t="s">
        <v>79</v>
      </c>
      <c r="C16" s="534"/>
      <c r="D16" s="535" t="s">
        <v>80</v>
      </c>
      <c r="E16" s="535"/>
      <c r="F16" s="535" t="s">
        <v>81</v>
      </c>
      <c r="G16" s="536"/>
    </row>
    <row r="17" spans="1:7" ht="15">
      <c r="A17" s="120">
        <v>2</v>
      </c>
      <c r="B17" s="558" t="s">
        <v>126</v>
      </c>
      <c r="C17" s="558"/>
      <c r="D17" s="543"/>
      <c r="E17" s="543"/>
      <c r="F17" s="523"/>
      <c r="G17" s="524"/>
    </row>
    <row r="18" spans="1:7" ht="15">
      <c r="A18" s="120" t="s">
        <v>2</v>
      </c>
      <c r="B18" s="558"/>
      <c r="C18" s="558"/>
      <c r="D18" s="543"/>
      <c r="E18" s="543"/>
      <c r="F18" s="523"/>
      <c r="G18" s="524"/>
    </row>
    <row r="19" spans="1:7" ht="15">
      <c r="A19" s="120">
        <v>1</v>
      </c>
      <c r="B19" s="558"/>
      <c r="C19" s="558"/>
      <c r="D19" s="543"/>
      <c r="E19" s="543"/>
      <c r="F19" s="523"/>
      <c r="G19" s="524"/>
    </row>
    <row r="20" spans="1:7" ht="15.75" customHeight="1">
      <c r="A20" s="122"/>
      <c r="B20" s="542" t="s">
        <v>149</v>
      </c>
      <c r="C20" s="542"/>
      <c r="D20" s="543">
        <f>SUM(D17:D19)*100</f>
        <v>0</v>
      </c>
      <c r="E20" s="543"/>
      <c r="F20" s="523"/>
      <c r="G20" s="524"/>
    </row>
    <row r="21" spans="1:7" ht="30" customHeight="1" thickBot="1">
      <c r="A21" s="544" t="s">
        <v>83</v>
      </c>
      <c r="B21" s="545"/>
      <c r="C21" s="545"/>
      <c r="D21" s="545"/>
      <c r="E21" s="545"/>
      <c r="F21" s="553">
        <f>D20/A19</f>
        <v>0</v>
      </c>
      <c r="G21" s="554"/>
    </row>
    <row r="22" spans="1:7" ht="17.25" customHeight="1" thickBot="1">
      <c r="A22" s="126"/>
      <c r="B22" s="126"/>
      <c r="C22" s="126"/>
      <c r="D22" s="126"/>
      <c r="E22" s="127"/>
      <c r="F22" s="127"/>
      <c r="G22" s="127"/>
    </row>
    <row r="23" spans="1:7" ht="15.75" customHeight="1">
      <c r="A23" s="128" t="s">
        <v>163</v>
      </c>
      <c r="B23" s="129"/>
      <c r="C23" s="129"/>
      <c r="D23" s="129"/>
      <c r="E23" s="129"/>
      <c r="F23" s="129"/>
      <c r="G23" s="130"/>
    </row>
    <row r="24" spans="1:7" ht="50.25" customHeight="1">
      <c r="A24" s="549" t="s">
        <v>254</v>
      </c>
      <c r="B24" s="550"/>
      <c r="C24" s="550"/>
      <c r="D24" s="550"/>
      <c r="E24" s="550"/>
      <c r="F24" s="550"/>
      <c r="G24" s="290"/>
    </row>
    <row r="25" spans="1:7" ht="35.25" customHeight="1" thickBot="1">
      <c r="A25" s="516" t="s">
        <v>255</v>
      </c>
      <c r="B25" s="517"/>
      <c r="C25" s="517"/>
      <c r="D25" s="517"/>
      <c r="E25" s="517"/>
      <c r="F25" s="517"/>
      <c r="G25" s="291"/>
    </row>
    <row r="26" spans="1:7" ht="16.5" customHeight="1" thickBot="1">
      <c r="A26" s="292"/>
      <c r="B26" s="292"/>
      <c r="C26" s="292"/>
      <c r="D26" s="292"/>
      <c r="E26" s="292"/>
      <c r="F26" s="292"/>
      <c r="G26" s="127"/>
    </row>
    <row r="27" spans="1:7" ht="18.75" customHeight="1">
      <c r="A27" s="555" t="s">
        <v>256</v>
      </c>
      <c r="B27" s="556"/>
      <c r="C27" s="556"/>
      <c r="D27" s="556"/>
      <c r="E27" s="556"/>
      <c r="F27" s="556"/>
      <c r="G27" s="557"/>
    </row>
    <row r="28" spans="1:7" ht="31.5" customHeight="1" thickBot="1">
      <c r="A28" s="516" t="s">
        <v>257</v>
      </c>
      <c r="B28" s="517"/>
      <c r="C28" s="517"/>
      <c r="D28" s="517"/>
      <c r="E28" s="517"/>
      <c r="F28" s="517"/>
      <c r="G28" s="163">
        <f>G13</f>
        <v>95.68183333333334</v>
      </c>
    </row>
    <row r="29" spans="1:7" ht="15.75" thickBot="1">
      <c r="A29" s="153"/>
      <c r="B29" s="153"/>
      <c r="C29" s="153"/>
      <c r="D29" s="153"/>
      <c r="E29" s="153"/>
      <c r="F29" s="153"/>
      <c r="G29" s="153"/>
    </row>
    <row r="30" spans="1:7" ht="30" customHeight="1" thickBot="1">
      <c r="A30" s="518" t="s">
        <v>131</v>
      </c>
      <c r="B30" s="519"/>
      <c r="C30" s="519"/>
      <c r="D30" s="519"/>
      <c r="E30" s="519"/>
      <c r="F30" s="520"/>
      <c r="G30" s="153"/>
    </row>
    <row r="31" spans="1:7" ht="13.5" customHeight="1">
      <c r="A31" s="547" t="s">
        <v>88</v>
      </c>
      <c r="B31" s="534"/>
      <c r="C31" s="534"/>
      <c r="D31" s="534" t="s">
        <v>132</v>
      </c>
      <c r="E31" s="534"/>
      <c r="F31" s="548"/>
      <c r="G31" s="153"/>
    </row>
    <row r="32" spans="1:7" ht="15">
      <c r="A32" s="521" t="s">
        <v>90</v>
      </c>
      <c r="B32" s="522"/>
      <c r="C32" s="522"/>
      <c r="D32" s="523" t="s">
        <v>91</v>
      </c>
      <c r="E32" s="523"/>
      <c r="F32" s="524"/>
      <c r="G32" s="153"/>
    </row>
    <row r="33" spans="1:7" ht="15">
      <c r="A33" s="521" t="s">
        <v>92</v>
      </c>
      <c r="B33" s="522"/>
      <c r="C33" s="522"/>
      <c r="D33" s="523" t="s">
        <v>93</v>
      </c>
      <c r="E33" s="523"/>
      <c r="F33" s="524"/>
      <c r="G33" s="153"/>
    </row>
    <row r="34" spans="1:7" ht="15.75" thickBot="1">
      <c r="A34" s="551" t="s">
        <v>94</v>
      </c>
      <c r="B34" s="552"/>
      <c r="C34" s="552"/>
      <c r="D34" s="553" t="s">
        <v>95</v>
      </c>
      <c r="E34" s="553"/>
      <c r="F34" s="554"/>
      <c r="G34" s="153"/>
    </row>
    <row r="35" spans="1:6" ht="17.25" customHeight="1">
      <c r="A35" s="546"/>
      <c r="B35" s="546"/>
      <c r="C35" s="546"/>
      <c r="D35" s="546"/>
      <c r="E35" s="546"/>
      <c r="F35" s="546"/>
    </row>
    <row r="36" spans="1:7" ht="47.25" customHeight="1">
      <c r="A36" s="546" t="s">
        <v>197</v>
      </c>
      <c r="B36" s="546"/>
      <c r="C36" s="546"/>
      <c r="D36" s="546"/>
      <c r="E36" s="546"/>
      <c r="F36" s="546"/>
      <c r="G36" s="293"/>
    </row>
  </sheetData>
  <sheetProtection/>
  <mergeCells count="38">
    <mergeCell ref="A35:F35"/>
    <mergeCell ref="A36:F36"/>
    <mergeCell ref="A25:F25"/>
    <mergeCell ref="A31:C31"/>
    <mergeCell ref="D31:F31"/>
    <mergeCell ref="A33:C33"/>
    <mergeCell ref="D33:F33"/>
    <mergeCell ref="A34:C34"/>
    <mergeCell ref="D34:F34"/>
    <mergeCell ref="A27:G27"/>
    <mergeCell ref="B20:C20"/>
    <mergeCell ref="D20:E20"/>
    <mergeCell ref="F20:G20"/>
    <mergeCell ref="A21:E21"/>
    <mergeCell ref="F21:G21"/>
    <mergeCell ref="A24:F24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A28:F28"/>
    <mergeCell ref="A30:F30"/>
    <mergeCell ref="A32:C32"/>
    <mergeCell ref="D32:F32"/>
    <mergeCell ref="A2:G2"/>
    <mergeCell ref="A3:G3"/>
    <mergeCell ref="A4:G4"/>
    <mergeCell ref="A13:F13"/>
    <mergeCell ref="A14:G14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9">
      <selection activeCell="G27" sqref="G27"/>
    </sheetView>
  </sheetViews>
  <sheetFormatPr defaultColWidth="9.00390625" defaultRowHeight="12.75"/>
  <cols>
    <col min="1" max="1" width="3.375" style="121" customWidth="1"/>
    <col min="2" max="2" width="43.625" style="121" customWidth="1"/>
    <col min="3" max="3" width="5.625" style="121" customWidth="1"/>
    <col min="4" max="4" width="14.875" style="121" customWidth="1"/>
    <col min="5" max="5" width="15.375" style="121" customWidth="1"/>
    <col min="6" max="6" width="23.00390625" style="121" customWidth="1"/>
    <col min="7" max="7" width="17.625" style="121" customWidth="1"/>
    <col min="8" max="16384" width="9.125" style="121" customWidth="1"/>
  </cols>
  <sheetData>
    <row r="1" spans="1:7" ht="15.75" thickBot="1">
      <c r="A1" s="153"/>
      <c r="B1" s="153"/>
      <c r="C1" s="153"/>
      <c r="D1" s="153"/>
      <c r="E1" s="153"/>
      <c r="F1" s="153"/>
      <c r="G1" s="153" t="s">
        <v>229</v>
      </c>
    </row>
    <row r="2" spans="1:7" ht="84.75" customHeight="1" thickBot="1">
      <c r="A2" s="525" t="s">
        <v>173</v>
      </c>
      <c r="B2" s="526"/>
      <c r="C2" s="526"/>
      <c r="D2" s="526"/>
      <c r="E2" s="526"/>
      <c r="F2" s="526"/>
      <c r="G2" s="527"/>
    </row>
    <row r="3" spans="1:7" ht="28.5" customHeight="1">
      <c r="A3" s="528" t="s">
        <v>144</v>
      </c>
      <c r="B3" s="528"/>
      <c r="C3" s="528"/>
      <c r="D3" s="528"/>
      <c r="E3" s="528"/>
      <c r="F3" s="528"/>
      <c r="G3" s="528"/>
    </row>
    <row r="4" spans="1:7" ht="15" thickBot="1">
      <c r="A4" s="529" t="s">
        <v>154</v>
      </c>
      <c r="B4" s="529"/>
      <c r="C4" s="529"/>
      <c r="D4" s="529"/>
      <c r="E4" s="529"/>
      <c r="F4" s="529"/>
      <c r="G4" s="529"/>
    </row>
    <row r="5" spans="1:7" ht="69.75" customHeight="1">
      <c r="A5" s="154"/>
      <c r="B5" s="155" t="s">
        <v>59</v>
      </c>
      <c r="C5" s="155" t="s">
        <v>60</v>
      </c>
      <c r="D5" s="156" t="s">
        <v>61</v>
      </c>
      <c r="E5" s="156" t="s">
        <v>62</v>
      </c>
      <c r="F5" s="156" t="s">
        <v>145</v>
      </c>
      <c r="G5" s="157" t="s">
        <v>64</v>
      </c>
    </row>
    <row r="6" spans="1:7" ht="51">
      <c r="A6" s="158">
        <v>1</v>
      </c>
      <c r="B6" s="111" t="s">
        <v>108</v>
      </c>
      <c r="C6" s="75" t="s">
        <v>25</v>
      </c>
      <c r="D6" s="152">
        <v>93</v>
      </c>
      <c r="E6" s="133">
        <v>85.3</v>
      </c>
      <c r="F6" s="134">
        <f>E6/D6*100</f>
        <v>91.72043010752688</v>
      </c>
      <c r="G6" s="159"/>
    </row>
    <row r="7" spans="1:7" ht="38.25">
      <c r="A7" s="158">
        <v>2</v>
      </c>
      <c r="B7" s="111" t="s">
        <v>109</v>
      </c>
      <c r="C7" s="75" t="s">
        <v>25</v>
      </c>
      <c r="D7" s="76">
        <v>65.5</v>
      </c>
      <c r="E7" s="76">
        <v>71.5725927197665</v>
      </c>
      <c r="F7" s="134">
        <v>100</v>
      </c>
      <c r="G7" s="160"/>
    </row>
    <row r="8" spans="1:7" ht="38.25">
      <c r="A8" s="161">
        <v>3</v>
      </c>
      <c r="B8" s="111" t="s">
        <v>110</v>
      </c>
      <c r="C8" s="75" t="s">
        <v>113</v>
      </c>
      <c r="D8" s="134">
        <v>90.8</v>
      </c>
      <c r="E8" s="134">
        <v>186.9679369878272</v>
      </c>
      <c r="F8" s="265">
        <f>D8/E8*100</f>
        <v>48.56447659574468</v>
      </c>
      <c r="G8" s="160"/>
    </row>
    <row r="9" spans="1:7" ht="25.5">
      <c r="A9" s="161">
        <v>4</v>
      </c>
      <c r="B9" s="111" t="s">
        <v>111</v>
      </c>
      <c r="C9" s="75" t="s">
        <v>113</v>
      </c>
      <c r="D9" s="76">
        <v>172.6</v>
      </c>
      <c r="E9" s="76">
        <v>385.9985204820763</v>
      </c>
      <c r="F9" s="134">
        <v>100</v>
      </c>
      <c r="G9" s="160"/>
    </row>
    <row r="10" spans="1:7" ht="38.25">
      <c r="A10" s="161">
        <v>5</v>
      </c>
      <c r="B10" s="151" t="s">
        <v>112</v>
      </c>
      <c r="C10" s="150" t="s">
        <v>25</v>
      </c>
      <c r="D10" s="133">
        <v>1.51</v>
      </c>
      <c r="E10" s="133">
        <v>3.64</v>
      </c>
      <c r="F10" s="134">
        <v>100</v>
      </c>
      <c r="G10" s="160"/>
    </row>
    <row r="11" spans="1:7" ht="15">
      <c r="A11" s="120" t="s">
        <v>2</v>
      </c>
      <c r="B11" s="125"/>
      <c r="C11" s="125"/>
      <c r="D11" s="125"/>
      <c r="E11" s="125"/>
      <c r="F11" s="125"/>
      <c r="G11" s="124"/>
    </row>
    <row r="12" spans="1:7" ht="15">
      <c r="A12" s="120">
        <v>5</v>
      </c>
      <c r="B12" s="125"/>
      <c r="C12" s="125"/>
      <c r="D12" s="125"/>
      <c r="E12" s="125"/>
      <c r="F12" s="125"/>
      <c r="G12" s="124"/>
    </row>
    <row r="13" spans="1:7" ht="15">
      <c r="A13" s="120"/>
      <c r="B13" s="125" t="s">
        <v>71</v>
      </c>
      <c r="C13" s="125"/>
      <c r="D13" s="125"/>
      <c r="E13" s="125"/>
      <c r="F13" s="162">
        <f>SUM(F6:F10)</f>
        <v>440.28490670327153</v>
      </c>
      <c r="G13" s="124"/>
    </row>
    <row r="14" spans="1:7" ht="21" customHeight="1" thickBot="1">
      <c r="A14" s="530" t="s">
        <v>72</v>
      </c>
      <c r="B14" s="531"/>
      <c r="C14" s="531"/>
      <c r="D14" s="531"/>
      <c r="E14" s="531"/>
      <c r="F14" s="532"/>
      <c r="G14" s="163">
        <f>F13/A12</f>
        <v>88.0569813406543</v>
      </c>
    </row>
    <row r="15" spans="1:7" ht="31.5" customHeight="1">
      <c r="A15" s="528" t="s">
        <v>147</v>
      </c>
      <c r="B15" s="528"/>
      <c r="C15" s="528"/>
      <c r="D15" s="528"/>
      <c r="E15" s="528"/>
      <c r="F15" s="528"/>
      <c r="G15" s="528"/>
    </row>
    <row r="16" spans="1:7" ht="19.5" customHeight="1" thickBot="1">
      <c r="A16" s="533" t="s">
        <v>129</v>
      </c>
      <c r="B16" s="533"/>
      <c r="C16" s="533"/>
      <c r="D16" s="533"/>
      <c r="E16" s="533"/>
      <c r="F16" s="533"/>
      <c r="G16" s="533"/>
    </row>
    <row r="17" spans="1:7" ht="105.75" customHeight="1">
      <c r="A17" s="71"/>
      <c r="B17" s="590" t="s">
        <v>266</v>
      </c>
      <c r="C17" s="591"/>
      <c r="D17" s="592" t="s">
        <v>267</v>
      </c>
      <c r="E17" s="593"/>
      <c r="F17" s="594"/>
      <c r="G17" s="595"/>
    </row>
    <row r="18" spans="1:7" ht="41.25" customHeight="1">
      <c r="A18" s="120">
        <v>1</v>
      </c>
      <c r="B18" s="596" t="s">
        <v>262</v>
      </c>
      <c r="C18" s="597"/>
      <c r="D18" s="598">
        <v>92.73</v>
      </c>
      <c r="E18" s="599"/>
      <c r="F18" s="199"/>
      <c r="G18" s="200"/>
    </row>
    <row r="19" spans="1:7" ht="40.5" customHeight="1">
      <c r="A19" s="120">
        <v>2</v>
      </c>
      <c r="B19" s="559" t="s">
        <v>263</v>
      </c>
      <c r="C19" s="560"/>
      <c r="D19" s="543">
        <v>83.2</v>
      </c>
      <c r="E19" s="543"/>
      <c r="F19" s="199"/>
      <c r="G19" s="200"/>
    </row>
    <row r="20" spans="1:7" ht="40.5" customHeight="1">
      <c r="A20" s="198">
        <v>3</v>
      </c>
      <c r="B20" s="559" t="s">
        <v>264</v>
      </c>
      <c r="C20" s="560"/>
      <c r="D20" s="587">
        <v>31</v>
      </c>
      <c r="E20" s="587"/>
      <c r="F20" s="199"/>
      <c r="G20" s="200"/>
    </row>
    <row r="21" spans="1:7" ht="34.5" customHeight="1">
      <c r="A21" s="120">
        <v>4</v>
      </c>
      <c r="B21" s="559" t="s">
        <v>265</v>
      </c>
      <c r="C21" s="560"/>
      <c r="D21" s="588">
        <v>95.68</v>
      </c>
      <c r="E21" s="589"/>
      <c r="F21" s="523"/>
      <c r="G21" s="524"/>
    </row>
    <row r="22" spans="1:7" ht="15">
      <c r="A22" s="120">
        <f>A21</f>
        <v>4</v>
      </c>
      <c r="B22" s="276"/>
      <c r="C22" s="277"/>
      <c r="D22" s="278"/>
      <c r="E22" s="279"/>
      <c r="F22" s="269"/>
      <c r="G22" s="270"/>
    </row>
    <row r="23" spans="1:7" ht="15.75" customHeight="1">
      <c r="A23" s="122"/>
      <c r="B23" s="542" t="s">
        <v>149</v>
      </c>
      <c r="C23" s="542"/>
      <c r="D23" s="543">
        <f>D18+D19+D20+D21</f>
        <v>302.61</v>
      </c>
      <c r="E23" s="543"/>
      <c r="F23" s="523"/>
      <c r="G23" s="524"/>
    </row>
    <row r="24" spans="1:7" ht="30" customHeight="1" thickBot="1">
      <c r="A24" s="544" t="s">
        <v>83</v>
      </c>
      <c r="B24" s="545"/>
      <c r="C24" s="545"/>
      <c r="D24" s="545"/>
      <c r="E24" s="545"/>
      <c r="F24" s="578">
        <f>D23/A22</f>
        <v>75.6525</v>
      </c>
      <c r="G24" s="579"/>
    </row>
    <row r="25" spans="1:7" ht="17.25" customHeight="1" thickBot="1">
      <c r="A25" s="126"/>
      <c r="B25" s="126"/>
      <c r="C25" s="126"/>
      <c r="D25" s="126"/>
      <c r="E25" s="127"/>
      <c r="F25" s="127"/>
      <c r="G25" s="127"/>
    </row>
    <row r="26" spans="1:7" ht="15.75" customHeight="1">
      <c r="A26" s="128" t="s">
        <v>130</v>
      </c>
      <c r="B26" s="129"/>
      <c r="C26" s="129"/>
      <c r="D26" s="129"/>
      <c r="E26" s="129"/>
      <c r="F26" s="129"/>
      <c r="G26" s="130"/>
    </row>
    <row r="27" spans="1:7" ht="50.25" customHeight="1">
      <c r="A27" s="580" t="s">
        <v>254</v>
      </c>
      <c r="B27" s="581"/>
      <c r="C27" s="581"/>
      <c r="D27" s="581"/>
      <c r="E27" s="581"/>
      <c r="F27" s="581"/>
      <c r="G27" s="275">
        <f>0.5*G14+0.5*('табл 3-1'!G27+'табл 3-2'!G29+'табл 3-4'!G30+'табл 3-5'!G28)/4</f>
        <v>81.8244218724694</v>
      </c>
    </row>
    <row r="28" spans="1:7" ht="35.25" customHeight="1" thickBot="1">
      <c r="A28" s="582" t="s">
        <v>255</v>
      </c>
      <c r="B28" s="583"/>
      <c r="C28" s="583"/>
      <c r="D28" s="583"/>
      <c r="E28" s="583"/>
      <c r="F28" s="583"/>
      <c r="G28" s="274"/>
    </row>
    <row r="29" spans="1:7" ht="16.5" customHeight="1" thickBot="1">
      <c r="A29" s="131"/>
      <c r="B29" s="131"/>
      <c r="C29" s="131"/>
      <c r="D29" s="131"/>
      <c r="E29" s="131"/>
      <c r="F29" s="131"/>
      <c r="G29" s="127"/>
    </row>
    <row r="30" spans="1:7" ht="18.75" customHeight="1">
      <c r="A30" s="584" t="s">
        <v>256</v>
      </c>
      <c r="B30" s="585"/>
      <c r="C30" s="585"/>
      <c r="D30" s="585"/>
      <c r="E30" s="585"/>
      <c r="F30" s="585"/>
      <c r="G30" s="586"/>
    </row>
    <row r="31" spans="1:7" ht="31.5" customHeight="1" thickBot="1">
      <c r="A31" s="582" t="s">
        <v>257</v>
      </c>
      <c r="B31" s="583"/>
      <c r="C31" s="583"/>
      <c r="D31" s="583"/>
      <c r="E31" s="583"/>
      <c r="F31" s="583"/>
      <c r="G31" s="274"/>
    </row>
    <row r="32" spans="1:7" ht="15.75" thickBot="1">
      <c r="A32" s="70"/>
      <c r="B32" s="70"/>
      <c r="C32" s="70"/>
      <c r="D32" s="70"/>
      <c r="E32" s="70"/>
      <c r="F32" s="70"/>
      <c r="G32" s="70"/>
    </row>
    <row r="33" spans="1:7" ht="30" customHeight="1" thickBot="1">
      <c r="A33" s="575" t="s">
        <v>131</v>
      </c>
      <c r="B33" s="576"/>
      <c r="C33" s="576"/>
      <c r="D33" s="576"/>
      <c r="E33" s="576"/>
      <c r="F33" s="577"/>
      <c r="G33" s="70"/>
    </row>
    <row r="34" spans="1:7" ht="13.5" customHeight="1">
      <c r="A34" s="572" t="s">
        <v>88</v>
      </c>
      <c r="B34" s="573"/>
      <c r="C34" s="573"/>
      <c r="D34" s="573" t="s">
        <v>132</v>
      </c>
      <c r="E34" s="573"/>
      <c r="F34" s="574"/>
      <c r="G34" s="70"/>
    </row>
    <row r="35" spans="1:7" ht="15">
      <c r="A35" s="564" t="s">
        <v>90</v>
      </c>
      <c r="B35" s="565"/>
      <c r="C35" s="565"/>
      <c r="D35" s="566" t="s">
        <v>91</v>
      </c>
      <c r="E35" s="566"/>
      <c r="F35" s="567"/>
      <c r="G35" s="70"/>
    </row>
    <row r="36" spans="1:7" ht="15">
      <c r="A36" s="564" t="s">
        <v>92</v>
      </c>
      <c r="B36" s="565"/>
      <c r="C36" s="565"/>
      <c r="D36" s="566" t="s">
        <v>93</v>
      </c>
      <c r="E36" s="566"/>
      <c r="F36" s="567"/>
      <c r="G36" s="70"/>
    </row>
    <row r="37" spans="1:7" ht="15.75" thickBot="1">
      <c r="A37" s="568" t="s">
        <v>94</v>
      </c>
      <c r="B37" s="569"/>
      <c r="C37" s="569"/>
      <c r="D37" s="570" t="s">
        <v>95</v>
      </c>
      <c r="E37" s="570"/>
      <c r="F37" s="571"/>
      <c r="G37" s="70"/>
    </row>
    <row r="38" spans="1:6" ht="17.25" customHeight="1">
      <c r="A38" s="563"/>
      <c r="B38" s="563"/>
      <c r="C38" s="563"/>
      <c r="D38" s="563"/>
      <c r="E38" s="563"/>
      <c r="F38" s="563"/>
    </row>
    <row r="39" spans="1:7" ht="47.25" customHeight="1">
      <c r="A39" s="563" t="s">
        <v>197</v>
      </c>
      <c r="B39" s="563"/>
      <c r="C39" s="563"/>
      <c r="D39" s="563"/>
      <c r="E39" s="563"/>
      <c r="F39" s="563"/>
      <c r="G39" s="271"/>
    </row>
  </sheetData>
  <sheetProtection/>
  <mergeCells count="38">
    <mergeCell ref="A2:G2"/>
    <mergeCell ref="A3:G3"/>
    <mergeCell ref="A4:G4"/>
    <mergeCell ref="A14:F14"/>
    <mergeCell ref="A15:G15"/>
    <mergeCell ref="A16:G16"/>
    <mergeCell ref="B17:C17"/>
    <mergeCell ref="D17:E17"/>
    <mergeCell ref="F17:G17"/>
    <mergeCell ref="B19:C19"/>
    <mergeCell ref="D19:E19"/>
    <mergeCell ref="B18:C18"/>
    <mergeCell ref="D18:E18"/>
    <mergeCell ref="D20:E20"/>
    <mergeCell ref="B20:C20"/>
    <mergeCell ref="B21:C21"/>
    <mergeCell ref="D21:E21"/>
    <mergeCell ref="F21:G21"/>
    <mergeCell ref="B23:C23"/>
    <mergeCell ref="D23:E23"/>
    <mergeCell ref="F23:G23"/>
    <mergeCell ref="A34:C34"/>
    <mergeCell ref="D34:F34"/>
    <mergeCell ref="A33:F33"/>
    <mergeCell ref="A24:E24"/>
    <mergeCell ref="F24:G24"/>
    <mergeCell ref="A27:F27"/>
    <mergeCell ref="A28:F28"/>
    <mergeCell ref="A30:G30"/>
    <mergeCell ref="A31:F31"/>
    <mergeCell ref="A38:F38"/>
    <mergeCell ref="A39:F39"/>
    <mergeCell ref="A35:C35"/>
    <mergeCell ref="D35:F35"/>
    <mergeCell ref="A36:C36"/>
    <mergeCell ref="D36:F36"/>
    <mergeCell ref="A37:C37"/>
    <mergeCell ref="D37:F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Зацепина Г.Ю.</cp:lastModifiedBy>
  <cp:lastPrinted>2018-02-28T13:56:44Z</cp:lastPrinted>
  <dcterms:created xsi:type="dcterms:W3CDTF">2011-03-11T07:20:03Z</dcterms:created>
  <dcterms:modified xsi:type="dcterms:W3CDTF">2018-03-22T10:57:34Z</dcterms:modified>
  <cp:category/>
  <cp:version/>
  <cp:contentType/>
  <cp:contentStatus/>
</cp:coreProperties>
</file>