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45" yWindow="0" windowWidth="23250" windowHeight="13170" activeTab="9"/>
  </bookViews>
  <sheets>
    <sheet name="000" sheetId="10" r:id="rId1"/>
    <sheet name="100" sheetId="1" r:id="rId2"/>
    <sheet name="200" sheetId="13" r:id="rId3"/>
    <sheet name="300" sheetId="16" r:id="rId4"/>
    <sheet name="401" sheetId="20" r:id="rId5"/>
    <sheet name="402" sheetId="19" r:id="rId6"/>
    <sheet name="500" sheetId="18" r:id="rId7"/>
    <sheet name="Форма (справочно, не заполнять)" sheetId="11" r:id="rId8"/>
    <sheet name="Лист1" sheetId="21" r:id="rId9"/>
    <sheet name="ПЛАН" sheetId="22" r:id="rId10"/>
  </sheets>
  <definedNames>
    <definedName name="_xlnm.Print_Titles" localSheetId="9">ПЛАН!$9:$12</definedName>
    <definedName name="_xlnm.Print_Area" localSheetId="1">'100'!$A$1:$J$22</definedName>
    <definedName name="_xlnm.Print_Area" localSheetId="2">'200'!$A$1:$J$8</definedName>
    <definedName name="_xlnm.Print_Area" localSheetId="3">'300'!$A$1:$G$41</definedName>
    <definedName name="_xlnm.Print_Area" localSheetId="4">'401'!$A$1:$J$16</definedName>
    <definedName name="_xlnm.Print_Area" localSheetId="5">'402'!$A$1:$J$30</definedName>
    <definedName name="_xlnm.Print_Area" localSheetId="6">'500'!$A$1:$O$83</definedName>
    <definedName name="_xlnm.Print_Area" localSheetId="9">ПЛАН!$A$1:$J$145</definedName>
    <definedName name="_xlnm.Print_Area" localSheetId="7">'Форма (справочно, не заполнять)'!$A$1:$AC$67</definedName>
  </definedNames>
  <calcPr calcId="145621"/>
</workbook>
</file>

<file path=xl/calcChain.xml><?xml version="1.0" encoding="utf-8"?>
<calcChain xmlns="http://schemas.openxmlformats.org/spreadsheetml/2006/main">
  <c r="I123" i="22" l="1"/>
  <c r="I76" i="22" l="1"/>
  <c r="I62" i="22"/>
  <c r="I61" i="22"/>
  <c r="F61" i="22"/>
  <c r="I39" i="22"/>
  <c r="I36" i="22"/>
  <c r="F36" i="22"/>
  <c r="I23" i="22"/>
  <c r="I19" i="22"/>
  <c r="G19" i="22"/>
  <c r="F19" i="22"/>
  <c r="I18" i="22"/>
  <c r="F18" i="22"/>
  <c r="H17" i="22"/>
  <c r="I14" i="22"/>
  <c r="I6" i="20" l="1"/>
  <c r="I19" i="1" l="1"/>
  <c r="I18" i="1"/>
  <c r="I16" i="1"/>
  <c r="I15" i="1"/>
  <c r="I10" i="1"/>
  <c r="I9" i="1"/>
  <c r="I7" i="1"/>
  <c r="I6" i="1"/>
  <c r="I22" i="1" l="1"/>
  <c r="I21" i="1" l="1"/>
  <c r="I8" i="1"/>
  <c r="I11" i="1" l="1"/>
  <c r="I12" i="1"/>
  <c r="D7" i="10"/>
  <c r="I10" i="20"/>
  <c r="I11" i="19"/>
  <c r="I12" i="19"/>
  <c r="I26" i="19"/>
  <c r="I30" i="19"/>
  <c r="F11" i="19"/>
  <c r="I7" i="20"/>
  <c r="D10" i="10" s="1"/>
  <c r="F7" i="20"/>
  <c r="F16" i="20" s="1"/>
  <c r="L46" i="18"/>
  <c r="D12" i="10"/>
  <c r="H16" i="20"/>
  <c r="G16" i="20"/>
  <c r="D9" i="10"/>
  <c r="I8" i="13"/>
  <c r="H30" i="19"/>
  <c r="G30" i="19"/>
  <c r="F30" i="19"/>
  <c r="H10" i="1"/>
  <c r="G12" i="1"/>
  <c r="F12" i="1"/>
  <c r="F11" i="1"/>
  <c r="C11" i="10"/>
  <c r="B11" i="10"/>
  <c r="F8" i="13"/>
  <c r="B8" i="10"/>
  <c r="F22" i="1"/>
  <c r="B7" i="10"/>
  <c r="G22" i="1"/>
  <c r="C7" i="10"/>
  <c r="H22" i="1"/>
  <c r="B10" i="10"/>
  <c r="B9" i="10"/>
  <c r="C10" i="10"/>
  <c r="C9" i="10"/>
  <c r="B13" i="10"/>
  <c r="G8" i="13"/>
  <c r="C8" i="10"/>
  <c r="C13" i="10"/>
  <c r="D8" i="10"/>
  <c r="H8" i="13"/>
  <c r="D11" i="10"/>
  <c r="D13" i="10" l="1"/>
</calcChain>
</file>

<file path=xl/comments1.xml><?xml version="1.0" encoding="utf-8"?>
<comments xmlns="http://schemas.openxmlformats.org/spreadsheetml/2006/main">
  <authors>
    <author>Автор</author>
  </authors>
  <commentList>
    <comment ref="B10" authorId="0">
      <text>
        <r>
          <rPr>
            <b/>
            <sz val="9"/>
            <color indexed="1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<sst xmlns="http://schemas.openxmlformats.org/spreadsheetml/2006/main" count="2178" uniqueCount="444">
  <si>
    <t>всего</t>
  </si>
  <si>
    <t>Код стро- ки</t>
  </si>
  <si>
    <t>Итого</t>
  </si>
  <si>
    <t>пояснения</t>
  </si>
  <si>
    <t>х</t>
  </si>
  <si>
    <t xml:space="preserve">Наименование показателя 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</si>
  <si>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</si>
  <si>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</si>
  <si>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</si>
  <si>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</si>
  <si>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</si>
  <si>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</si>
  <si>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</si>
  <si>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</si>
  <si>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</si>
  <si>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15</t>
  </si>
  <si>
    <t>Учетный код объекта</t>
  </si>
  <si>
    <t>на отчетную дату</t>
  </si>
  <si>
    <t>до поступле-ния</t>
  </si>
  <si>
    <t>Приостановление (прекращение) строительства</t>
  </si>
  <si>
    <t>код причины</t>
  </si>
  <si>
    <t>14</t>
  </si>
  <si>
    <t>год</t>
  </si>
  <si>
    <t>начало реализации</t>
  </si>
  <si>
    <t>окончание реализации</t>
  </si>
  <si>
    <t>Плановые сроки реализации инвестиционного проекта, год</t>
  </si>
  <si>
    <t>12</t>
  </si>
  <si>
    <t>Сметная стоимость на отчетную дату, руб.</t>
  </si>
  <si>
    <t>кассовые расходы с начала реализации инвестиционного проекта</t>
  </si>
  <si>
    <t>из них, средств федерального бюджета</t>
  </si>
  <si>
    <t>увеличение</t>
  </si>
  <si>
    <t>уменьшение</t>
  </si>
  <si>
    <t>16</t>
  </si>
  <si>
    <t>17</t>
  </si>
  <si>
    <t>18</t>
  </si>
  <si>
    <t>19</t>
  </si>
  <si>
    <t>20</t>
  </si>
  <si>
    <t>21</t>
  </si>
  <si>
    <t>100</t>
  </si>
  <si>
    <t>300</t>
  </si>
  <si>
    <t>600</t>
  </si>
  <si>
    <t>500</t>
  </si>
  <si>
    <t>400</t>
  </si>
  <si>
    <t>реализации целевой функции</t>
  </si>
  <si>
    <t xml:space="preserve">фактические (по счету 010611000) </t>
  </si>
  <si>
    <t>на конец года</t>
  </si>
  <si>
    <t xml:space="preserve">на начало года </t>
  </si>
  <si>
    <t>200</t>
  </si>
  <si>
    <t>Код объекта</t>
  </si>
  <si>
    <t>510</t>
  </si>
  <si>
    <t>520</t>
  </si>
  <si>
    <t>Кадастровый номер объекта недвижимости</t>
  </si>
  <si>
    <t>5. Капитальные вложения, произведенные при приобретении объектов незавершенного строительства, всего:</t>
  </si>
  <si>
    <t>410</t>
  </si>
  <si>
    <t>ИНН балансодер-жателя</t>
  </si>
  <si>
    <t>3</t>
  </si>
  <si>
    <t>22</t>
  </si>
  <si>
    <t>Расходы на реализацию инвестиционного проекта по данным бухгалтерского учета, руб</t>
  </si>
  <si>
    <t xml:space="preserve">2. Вложения в объекты незавершенного строительства, не включенные в документ, устанавливающий распределение бюджетных средств на реализацию инвестиционных проектов, всего: </t>
  </si>
  <si>
    <t>3.1</t>
  </si>
  <si>
    <t>Наименование балансодержателя</t>
  </si>
  <si>
    <t>5.1</t>
  </si>
  <si>
    <t>Номер в реестре имущества</t>
  </si>
  <si>
    <t>23</t>
  </si>
  <si>
    <t>24</t>
  </si>
  <si>
    <t>из них, средств бюджета субъекта</t>
  </si>
  <si>
    <t>из них, средств местного бюджета</t>
  </si>
  <si>
    <t xml:space="preserve">из них, привлеченные средства </t>
  </si>
  <si>
    <t>25</t>
  </si>
  <si>
    <t>Код бюджета балансодержателя (по ОКТМО)</t>
  </si>
  <si>
    <t>3.2</t>
  </si>
  <si>
    <t>ОКТМО территории нахождения объекта</t>
  </si>
  <si>
    <t>4.1</t>
  </si>
  <si>
    <t>Информация о вложениях в объекты недвижимого имущества, объектах незавершенного строительства</t>
  </si>
  <si>
    <t>Статус объекта на отчетную дату (код)</t>
  </si>
  <si>
    <t>Целевая функция объекта (код)</t>
  </si>
  <si>
    <t>Наименование показателя (объекта)</t>
  </si>
  <si>
    <t>Наименование объекта</t>
  </si>
  <si>
    <t>2. Вложения в объекты незавершенного строительства, не включенные в документ, устанавливающий распределение бюджетных средств на реализацию инвестиционных проектов по объектам</t>
  </si>
  <si>
    <t xml:space="preserve">1. Вложения в объекты незавершенного строительства, включенные в документ, устанавливающий распределение бюджетных средств на реализацию инвестиционных проектов, всего: </t>
  </si>
  <si>
    <t>3. Объекты законченного строительства, введенные в эксплуатацию, не прошедшие государственную регистрацию, всего:</t>
  </si>
  <si>
    <t>4. Капитальные вложения, произведенные в объекты, строительство которых не начиналось, всего:</t>
  </si>
  <si>
    <t>1. Вложения в объекты незавершенного строительства, включенные в документ, устанавливающий распределение бюджетных средств на реализацию инвестиционных проектов по объектам</t>
  </si>
  <si>
    <t>из них:
 4.1. расходы на проектно-изыскательские работы и проектно-сметную документацию, всего:</t>
  </si>
  <si>
    <t xml:space="preserve">в том числе:
 5.1. включенных в документ, устанавливающий распределение бюджетных средств на реализацию инвестиционных проектов, всего: </t>
  </si>
  <si>
    <t xml:space="preserve"> 5.2. не включенных в документ, устанавливающий распределение бюджетных средств на реализацию инвестиционных проектов, всего: </t>
  </si>
  <si>
    <t xml:space="preserve"> в том числе по объектам:</t>
  </si>
  <si>
    <t xml:space="preserve"> в том числе по объектам :</t>
  </si>
  <si>
    <t>28 - иное основание выбытия</t>
  </si>
  <si>
    <t>Графа 8. Статус объекта на отчетную дату (код)</t>
  </si>
  <si>
    <t>Графа 9. Целевая функция объекта (код)</t>
  </si>
  <si>
    <t>12 - иная целевая функция.</t>
  </si>
  <si>
    <t>Графа 11. Приостановление (прекращение) строительства (код причины)</t>
  </si>
  <si>
    <t>01 - строительство (приобретение) ведется</t>
  </si>
  <si>
    <t>02 - объект законсервирован</t>
  </si>
  <si>
    <t>03 - строительство объекта приостановлено без консервации</t>
  </si>
  <si>
    <t>04 - строительство объекта не начиналось</t>
  </si>
  <si>
    <t>05 - иной статус объекта</t>
  </si>
  <si>
    <t>11 - государственная регистрация права собственности публично-правового образования пройдена</t>
  </si>
  <si>
    <t>14 - документы находятся на государственной регистрации</t>
  </si>
  <si>
    <t>15 - документы не направлены на государственную регистрацию</t>
  </si>
  <si>
    <t>16 - отказ в государственной регистрации</t>
  </si>
  <si>
    <t>17 - акт на ввод в эксплуатацию отсутствует</t>
  </si>
  <si>
    <t>21 - передача объекта незавершенного строительства в собственность иному публично-правовому образованию</t>
  </si>
  <si>
    <t>22 - передача объекта незавершенного строительства бюджетному (автономному) учреждению</t>
  </si>
  <si>
    <t>23 - передача объекта незавершенного строительства унитарному предприятию</t>
  </si>
  <si>
    <t>24 - передача объекта незавершенного строительства иному субъекту хозяйственной деятельности</t>
  </si>
  <si>
    <t>25 - приватизация (продажа) объекта незавершенного строительства</t>
  </si>
  <si>
    <t>26 - передача по концессионному соглашению</t>
  </si>
  <si>
    <t>27 - списание и снос объекта незавершенного строительства</t>
  </si>
  <si>
    <t>1 - завершение строительства (реконструкции, технического перевооружения)</t>
  </si>
  <si>
    <t xml:space="preserve">2 - консервация объекта незавершенного строительства </t>
  </si>
  <si>
    <t xml:space="preserve">3 - приватизация (продажа) объекта незавершенного строительства </t>
  </si>
  <si>
    <t>4 - передача объекта незавершенного строительства другим субъектам хозяйственной деятельности</t>
  </si>
  <si>
    <t>7 - передача в концессию</t>
  </si>
  <si>
    <t>8 - списание и снос объекта незавершенного строительства</t>
  </si>
  <si>
    <t>9 – строительство (реконструкция, техническое перевооружение) объекта незавершенного строительства продолжается</t>
  </si>
  <si>
    <t>10 - целевая функция не требуется (указывается в случае завершения строительства объекта незавершенного строительства)</t>
  </si>
  <si>
    <t>11 - целевая функция не определена</t>
  </si>
  <si>
    <t>2 - приостановлено финансовое обеспечение</t>
  </si>
  <si>
    <t>3 - низкий уровень подготовки и реализации проектных решений</t>
  </si>
  <si>
    <t>4 - отсутствие оформленных в установленном порядке прав собственности, в том числе на земельные участки</t>
  </si>
  <si>
    <t>5 - неудовлетворительная работа подрядных организаций (например: нарушение сроков исполнения и иных условий контрактов, несвоевременность представления документов на оплату по выполненным работам)</t>
  </si>
  <si>
    <t>6 - отсутствие претендентов - подрядчиков (исполнителей, поставщиков) для реализации проекта в результате конкурсных процедур на право заключить государственный контракт (договор) на выполнение строительных, проектных и изыскательных и других работ, услуг</t>
  </si>
  <si>
    <t>7 - увеличение сроков процедур размещения заказов, заключения государственных контрактов и соглашений с субъектами Российской Федерации</t>
  </si>
  <si>
    <t>8 - прочие причины</t>
  </si>
  <si>
    <t>Графы 17-20 и 22-25 по состоянию на 01.10.2017 не заполняются</t>
  </si>
  <si>
    <t>_____________________________________</t>
  </si>
  <si>
    <t>указывается наименование субъекта РФ</t>
  </si>
  <si>
    <t>по состоянию на 01.10.2017</t>
  </si>
  <si>
    <t>…</t>
  </si>
  <si>
    <t>Сводная информация о вложениях в объекты недвижимого имущества, объектах незавершенного строительства</t>
  </si>
  <si>
    <t>12 - государственная регистрация права оперативного управления  органом, его подразделением или учреждением пройдена;</t>
  </si>
  <si>
    <t>13 - государственная регистрация права хозяйственного ведения органом, его подразделением или учреждением пройдена</t>
  </si>
  <si>
    <t>5 - передача объекта незавершенного строительства в собственность иному публично-правовому образованию;</t>
  </si>
  <si>
    <r>
      <t>6 - принятие объекта незавершенного строительства в государственную или муниципальную казну;</t>
    </r>
    <r>
      <rPr>
        <sz val="8"/>
        <color theme="1"/>
        <rFont val="Arial"/>
        <family val="2"/>
        <charset val="204"/>
      </rPr>
      <t> </t>
    </r>
  </si>
  <si>
    <t>1 - строительство (реконструкция) объекта приостановлено по решению Правительства Российской Федерации (или уполномоченного органа государственной власти, органа местного самоуправления)</t>
  </si>
  <si>
    <t>Рек-ция а/д М-3 "Украина"-Брынь-Зимницы- Новослабодск в Думиничском р-не, на уч-ке с км 8+895 по 20+455, 1 и 2 этапы</t>
  </si>
  <si>
    <t xml:space="preserve">Рек-ция а/д М-3 "Украина"-Брынь-Зимницы- Новослабодск в Думиничском р-не      </t>
  </si>
  <si>
    <t>Реконструкция автодороги "Белоусово- Высокиничи-Серпухов"-Чаусово-Троицкое- Кременки на уч-ке с км 31+000 по км 32+927 в Жуковском районе</t>
  </si>
  <si>
    <t>Строительство автодороги "Калуга- Ястребовка '-Андреевское в Ферзиковском районе(разработка проекта)</t>
  </si>
  <si>
    <t>Рек-ция а/д Жиздра-С-з "Коллективизатор" в Жиздринском р-не (уст-во автобусной остановки на уч-ке с км 3+200 по кмЗ+600)</t>
  </si>
  <si>
    <t>Рек-ция а/д Чкаловский-Щуплово в Дзержинском р-не (уст-во автобусных остановок в д. Недетово, на уч-ке с км 3+100 по км 3+800 и на уч-ке с км 4+600 по км 5+300- поворот на д. Чуносово)</t>
  </si>
  <si>
    <t>Рек-ция а/д Брянск-Людиново-Киров-Лосиное в Кировском р-не (уст-во авт.ост. в пос.Калининский на уч-ке с км 6+050 по км 6+350)</t>
  </si>
  <si>
    <t>Реконструкция автодороги "Козельск- Киреевское-Чернышево"-Сенино-Шепелево в Козельском р-не (уст-во автобусной остановки на км 5+500)</t>
  </si>
  <si>
    <t>Реконструкция автодороги Киров-Бетлица- Лужица-Бетлица-Бутчино в Куйбышевском р-не (уст-во автобусной остановки в д. Лужница)</t>
  </si>
  <si>
    <t>Реконструкция автодороги «Москва-Киев» - Серенск - Костинка - "Мещовск - Кудринская" в Мещовском районе (устройство автобусных остановок на уч-ке с км 0+075 по км 0+350 и уст во автобусной остановки с разворотной площадкой в д. Серенск)</t>
  </si>
  <si>
    <t>Реконструкция автодороги Подъезд к с. Перемышль в Перемышльском р-не, (уст-во автобусных остановок на уч-ках с км 0+750 по км 1+050, с км 4+200 по км 4+500)</t>
  </si>
  <si>
    <t>Реконструкция автодороги 1Р92 "Калуга- Перемышль-Белев-Орел"-Козельск в Перемышльском р-не (уст-во автобусных остановок на км 6+210, на км 6+510 поворот в д.Комсино)</t>
  </si>
  <si>
    <t>Реконструкция автодороги 1Р 132 "Калуга-Тула Михайлов-Рязань"-Макарово в Перемышльском р-не (уст-во автобусной остановки с разворотной площадкой в с.Макарово)</t>
  </si>
  <si>
    <t>Реконструкция автодороги "М-3 "Украина"- Перемышль"-Борищево в Перемышльском р- не (уст-во автобусной остановки и разворотной площадки в с.Борищево)</t>
  </si>
  <si>
    <t>Реконструкция автодороги "Калуга-Орел"- Ильинское-Вялицы в Перемышльском р-не (уст-во автобусной остановки и разворотной площадкой в д.Вялицы на км 10+000)</t>
  </si>
  <si>
    <t>Реконструкция автодороги "М-З "Украина"- Юрьево-Хотень-Костино в Сухиничском р-не (уст-во автобусных остановок с автопавильоном в с. Хотень на уч-ке с км 13+308 по км 13+946)</t>
  </si>
  <si>
    <t>Реконструкция автодороги "Козельск- Ульяново-Дудоровский -Хвастовичи"-Вязовна в д. Вязовна в Ульяновском р-не (уст-во автобусной остановки с разворотной площадкой</t>
  </si>
  <si>
    <t>Реконструкция автодороги Вязьма-Калуга в городском округе "Город Калуга" (устройство светофорного объекта на км 162+500)</t>
  </si>
  <si>
    <t>Стр-во автодороги Чемоданово-Троица- Еремино с мостом через р.Теча в Юхновском р-</t>
  </si>
  <si>
    <t>Реконструкция автодороги Мятлево-Городенки в Износковском районе</t>
  </si>
  <si>
    <t>Подъездная а/д от ул. Генерала Попова до "Спортивного-культурно-досугового центра г.Калуги в р-не ул. Трамплинной</t>
  </si>
  <si>
    <t>Рек-ция а/д "Москва-Киев"-ЕЛИП в Боровском р-не на уч-ке с км 1+124 по км 1+304</t>
  </si>
  <si>
    <t>Стр-во а/д "Объездная автодорога д.Зимницы" в Думиничском р-не</t>
  </si>
  <si>
    <t>Рек-ция а/д Вязьма-Калуга-Кожухово-с-з "Чкаловский"к в Дзержинском р-не (уст-во автобусных остановок на уч-ке с км 10+600 по км 11+200)</t>
  </si>
  <si>
    <t>Рек-ция а/д Калуга-Медынь в Дзержинском р- не ( уст-во автобусной остановки на уч-ке с км 41+800 по км 42+200, поворот на г.Кондрово право)</t>
  </si>
  <si>
    <t>Рек-ция а/д Козельск-Березичский Стеклозавод в Козельском р-не (уст-во автобусных остановок на уч-ке с ки 0+100 по км 0+400 и на уч-ке с км 3+700 по км 4+300)</t>
  </si>
  <si>
    <t>Рек-ция а/д М-3 "Украина-Судимир-Хвастовичи- Теребень в Жиздринском р-не(уст-во на уч-ке с км 5+650 по км 7+820, ст .Судимир)ПИР</t>
  </si>
  <si>
    <t>Реконструкция автодороги М-3 "Украина- Перемышль"-0пытная станция в Бабынинском р-не ( уст-во автобусной остановки на уч-ке с км 2+400 по км 2+600)</t>
  </si>
  <si>
    <t>Реконструкция автодороги "Москва- Ивацевичи"-Милятино в Барятинском р-не</t>
  </si>
  <si>
    <t>Реконструкция автодороги "Козельск- Чернышено"-Слаговищи в Козельском р-не (уст-во автобусной остановки с разворотной площадкой, на уч-ке с км 3+000 по км 3+166 в д. Слаговищи)</t>
  </si>
  <si>
    <t>Реконструкция автодороги Вязьма-Калуга в Бабынинском р-не( уст-во электроосвещения на мосту ч/р р. Безвель с подходами у с. Утешево)(ПИР)</t>
  </si>
  <si>
    <t>Реконструкция автодороги "Мосальск- Барятино"-Брянск-Людиново-Киров"-А- 101"Москва-Малоярославец-Рослаиль" в Барятинском р-не (уст-во эл.освещения на Т- образном примыкании к а/д Брянск-Людиново- Киров)(ПИР)</t>
  </si>
  <si>
    <t>Реконструкция а/д Козельск-Ульяново- Дудоровский-Хвастовичи в Хвастовичском р- нс (уст-во эл.освещения и тротуаров на уч-ке с км 68+590 по км 69+150, д. Берестна)(ПИР)</t>
  </si>
  <si>
    <t>Реконструкция а/д Козельск-Ульяново- Дудоровский-Хвастовичи в Хвастовичском р- не (уст-во эл.освещения и тротуаров на уч-ке с км 76+735 по км 77+295, д.Колодяссы) (ПИР)</t>
  </si>
  <si>
    <t>Реконструкция а/д Ильинка-Жерело в городском округе "Город Калуга" (уст-во эл.освещения на уч-ках с км 1+000 по км 2+290, д. Ильинка, с км 3+825 по км 5+424, д. Жерело)(ПИР)</t>
  </si>
  <si>
    <t>Реконструкция а/д Козельск-Ульяново- Дудоровский-Хвастовичи на уч-ке с км 10+980 по км 13+365, с. Волконское в Козельском р-не (уст-во тротуаров)(ПИР)</t>
  </si>
  <si>
    <t>Реконструкция автодороги "Окружная автодорога поселка Думиничи"</t>
  </si>
  <si>
    <t>Реконструкция автодороги "Опытная станция-Заборовка " в Перемышльском районе на уч-ке 1+800 по км 2+450 с мостом через р.Высса</t>
  </si>
  <si>
    <t>Строительство автодороги "Объездная автодорога г. Мосальска"</t>
  </si>
  <si>
    <t>Рек-ция а/д Острожное-Звизжи-Смагино в Дзержинском и Юхновском р-нах на уч-ке с км 9+550 по км 21+200</t>
  </si>
  <si>
    <t>"Реконструкция автодороги "Калуга- Ястребовка" в Ферзиковском районе(разработка проекта)</t>
  </si>
  <si>
    <t>Реконструкция а/д "Бабынино-Воротынск-поворот Росва в Бабынинском р-не на уч-ке с км 3+050 по км 8+800(ПИР)</t>
  </si>
  <si>
    <t>Реконструкция а/д "Козельск-Березичский Стеклозавод в Козельском р-не нам участке с км 5+850 по км 6+000</t>
  </si>
  <si>
    <t>Реконструкция мостового перехода через р.Жиздра с подходом к мосту на уч-ке а/д АДНП 249 (Кз) в Козельском р-не на уч-ке с км 0+000 по км 0+550</t>
  </si>
  <si>
    <t>Реконструкция мостового перехода через реку Другуска с подходами на а/д "Козельск-Ульяново-Дудоровский-Хвастовичи в Козельском р-не</t>
  </si>
  <si>
    <t>Строительство обхода г.Калуги на участке Анненки-Жерело (ПИР)</t>
  </si>
  <si>
    <t>4027074134</t>
  </si>
  <si>
    <t>29701000</t>
  </si>
  <si>
    <t>ГКУ КО Калугадоргаказчик</t>
  </si>
  <si>
    <t>Строительство мостового перехода через р.Болву на автодороге "ст.Куява-с.Куява'' в Калужской области</t>
  </si>
  <si>
    <t>Строительство автодороги "Вязьма-Калуга"- Козлово</t>
  </si>
  <si>
    <t>Государственный комплекс "Таруса" (за счет субвенций из ФБ)</t>
  </si>
  <si>
    <t>Транспортная развязка на а/д "Москва-Киев"- МЗ"Украина" у пос.Детчино</t>
  </si>
  <si>
    <t>Реконструкция а/д "Подъезд к г.Калуге от а/д М 3 "Украина" км 7+295 -а/д "Москва-Киев-Калуга- Тула" км 18+900</t>
  </si>
  <si>
    <t>Реконструкция соединительной дороги между автодорогами А-101 и М-3 "Украина" с обходом г.Кирова</t>
  </si>
  <si>
    <t>Соединительная автодорога между федеральной дорогой " Подъезд к г.Калуге" и соединительной а/ дорогой "Москва-Киев" - "Калуга-Тула"</t>
  </si>
  <si>
    <t>Реконструкция автодороги Мещовск- Кудринская (разработка обоснования инвестиций)</t>
  </si>
  <si>
    <t>Реконструкция автодороги Козельск- Кудринская(разработка обоснования инвестиций)</t>
  </si>
  <si>
    <t>Реконструкция автодороги А-101 "Москва- Малоярославец-Рославль-Мосальск- Мещовск(разработка обоснования инвестиций;</t>
  </si>
  <si>
    <t>Строительство автодороги М-3 "Украина" км111+267- Митинка-Трубино-'Белоусово- Высокиничи-Серпухов"(разработка обоснований инвестиций и инженерного проекта)</t>
  </si>
  <si>
    <t>Реконструкция автодороги "Белоусово- Высокиничи-Серпухов" с км 0+00 по км 12+194 в Жуковском районе Калужской области (разработка инженерного проекта)</t>
  </si>
  <si>
    <t>Строительство автодороги М-3 "Украина" км 106+00- г. Обнинск(южный подъезд к г. Обнинску)(разработка обоснований инвестиций)</t>
  </si>
  <si>
    <t>Реконструкция автодороги Калуга-Ястребовка на уч-ке с км 11+350 по км 11+850 в городском округе "Город Калуга" (устройство автобусных остановок)</t>
  </si>
  <si>
    <t>Рек-ция а/д "Москва-Киев"-ЕЛИП в Боровском р-не</t>
  </si>
  <si>
    <t>Рек-ция а/д Калуга-Медынь на уч-ке с км 15+158 по км 20+284 в Дзержинском р-не</t>
  </si>
  <si>
    <t>Рек-ция а/д Киров-Бетлица в Кировском р-не (уст-во площадки под передвижной пост весового контроля на уч-ке с км 15+300 по км 16+800)</t>
  </si>
  <si>
    <t>Строительство магистральной улиць районного значения и реконструкция транспортной развязки в микрорайоне "Тайфун" в г.Калуге(разработка инженерного проекта)</t>
  </si>
  <si>
    <t>Строительство а/д "Ульяново-Думиничи"с мостом через р.Жиздру на участке с ПК 314+28 по ПК 372+88 4п.к. (ПИР)</t>
  </si>
  <si>
    <t>Стр-во въездного знака в Калужскую область на км 57+200 автодороги 1Р-132 "Калуга-Тула- Михайлов-Рязань" на границе Калужской и Тульской области</t>
  </si>
  <si>
    <t>Рек-ция а/д Ильинка-Жерело в городском округе "Город Калуга" (уст-во автобусных остановок на км 2+094 в д. Ильинка, на км 4+800 в д.Жерело)</t>
  </si>
  <si>
    <t>Стр-во площадки под стелу (въездной знак в Калужскую область) со стоянкой автотранспорта и присоединением ее к автомобильной дороге М-3 "Украина" на км 85+260 в Калужской области</t>
  </si>
  <si>
    <t>Рек-ция а/д А-101 "Москва-Киев"-Митинка в Малоярославецком районе (уст-во автобусной остановки с разворотной площадкой на уч-ке с км 0+500 по км 1+420)</t>
  </si>
  <si>
    <t>Рек-ция а/д Московское большое кольцо- Лапшинка в Боровском р-не (уст-во автобусных остановок на км 0+280, 0+380, 1+160, 1+190, 1+790, 1+820)</t>
  </si>
  <si>
    <t>Рек-ция а/д Лапшинка-Кабицыно в Боровском р-не (уст-во автобусных остановок на км 4+290, 4+350, 5+300, 5+350)</t>
  </si>
  <si>
    <t>Рек-ция а/д Подъезд к ДРСУ в Тарусском р-не (уст-во автобусной остановки на км 6+920)</t>
  </si>
  <si>
    <t>2014</t>
  </si>
  <si>
    <t>2017</t>
  </si>
  <si>
    <t>2013</t>
  </si>
  <si>
    <t>2016</t>
  </si>
  <si>
    <t>2012</t>
  </si>
  <si>
    <t>2006</t>
  </si>
  <si>
    <t>2008</t>
  </si>
  <si>
    <t>2007</t>
  </si>
  <si>
    <t>2011</t>
  </si>
  <si>
    <t>2009</t>
  </si>
  <si>
    <t>2010</t>
  </si>
  <si>
    <t>отрицательное заключение, на доработке</t>
  </si>
  <si>
    <t>05</t>
  </si>
  <si>
    <t>03</t>
  </si>
  <si>
    <t>04</t>
  </si>
  <si>
    <t>1</t>
  </si>
  <si>
    <t>2018</t>
  </si>
  <si>
    <t>Реконструкция в/д А-130 "Москва-Малоярославец-Рославль"-Романово в Медынском районе на участке с км 0+030 по км 2+580</t>
  </si>
  <si>
    <t>Реконструкция а/д Дошино-Елешня в Медынском районе</t>
  </si>
  <si>
    <t>Реконструкция а/д Медынь-Гусево-Гиреево в Медынском районе на участке с км 4+540 по км 19+556 с мостом через р.Шаня</t>
  </si>
  <si>
    <t>Реконструкция а/д Износки-Шанский Завод-Михали в Износковском районе на участке с км 22+259 по км 37+920 с мостами через реку Шаня и р.Рудня</t>
  </si>
  <si>
    <t>Реконструкция мостового перехода через р.Серена на а/д Мещовск-Покров-Казаковка в Мещовском районе д.Покров</t>
  </si>
  <si>
    <r>
      <t>6 - принятие объекта незавершенного строительства в государственную или муниципальную казну;</t>
    </r>
    <r>
      <rPr>
        <sz val="10"/>
        <color theme="1"/>
        <rFont val="Arial"/>
        <family val="2"/>
        <charset val="204"/>
      </rPr>
      <t> </t>
    </r>
  </si>
  <si>
    <t>Реконструкция а/д "Вязьма-Калуга" в Бабынинском районе (уст-во авт.остановки на км 151+195, д. Семыкино)</t>
  </si>
  <si>
    <t>Реконструкция автомобильной дороги Вязьма Калуга км 66+800-км 94+900 (разработка обоснования инвестиций и инженерного проекта на 1 пусковой комплекс)</t>
  </si>
  <si>
    <t>Реконструкция а/д "Малоярославец-Боровск в Боровском районе" (устройство автобусной остановки на км 14+500))</t>
  </si>
  <si>
    <t>Объездная дорога г.Балабаново</t>
  </si>
  <si>
    <t>521</t>
  </si>
  <si>
    <t>522</t>
  </si>
  <si>
    <t>523</t>
  </si>
  <si>
    <t>524</t>
  </si>
  <si>
    <t>525</t>
  </si>
  <si>
    <t>526</t>
  </si>
  <si>
    <t>527</t>
  </si>
  <si>
    <t>528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</si>
  <si>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</si>
  <si>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</si>
  <si>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</si>
  <si>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</si>
  <si>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</si>
  <si>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</si>
  <si>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</si>
  <si>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</si>
  <si>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</si>
  <si>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540</t>
  </si>
  <si>
    <t>541</t>
  </si>
  <si>
    <t>542</t>
  </si>
  <si>
    <t>Реконструкция а/д Шанский Завод-Гиреево в Износковском районе</t>
  </si>
  <si>
    <t>Рек-ция автодороги Мещовск-Покров- Казаковка в Мещевском р-не (уст-во автобусной остановки д.Покров)</t>
  </si>
  <si>
    <t>2019</t>
  </si>
  <si>
    <t>500. Капитальные вложения, произведенные при приобретении объектов незавершенного строительства, не включенных в документ, устанавливающий распределение бюджетных средств на реализацию инвестиционных проектов по объектам</t>
  </si>
  <si>
    <t>Рек-ция а/д 1Р92 "Калуга-Перемышль-Белев- Орел"-Козельск на уч-ке с км 0+000 по км 26+000 в Перемышльском и Козельском р-нах (ПИР)</t>
  </si>
  <si>
    <t>4.2. Проектно-изыскательские работы и проектно-сметная документация по объектам, которые могут быть включены в документ, устанавливающий распределение бюджетных средств на реализацию инвестиционных проектов по объектам</t>
  </si>
  <si>
    <t xml:space="preserve">4.1. Проектно-изыскательские работы и проектно-сметная документация по объектам, которые могут быть включены в документ, устанавливающий распределение бюджетных средств на реализацию инвестиционных проектов по объектам </t>
  </si>
  <si>
    <t>необходимость в корректировке ПД</t>
  </si>
  <si>
    <t>необходимость в корректировке ПД и сметной документации, и экспертиза достоверности сметной стоимости</t>
  </si>
  <si>
    <t>проектная документация корректируется после отрицательного заключения экспертизы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</si>
  <si>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</si>
  <si>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</si>
  <si>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</si>
  <si>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</si>
  <si>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</si>
  <si>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</si>
  <si>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</si>
  <si>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</si>
  <si>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</si>
  <si>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</si>
  <si>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</si>
  <si>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</si>
  <si>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</si>
  <si>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</si>
  <si>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</si>
  <si>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</si>
  <si>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</si>
  <si>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</si>
  <si>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543</t>
  </si>
  <si>
    <t>Объект не актуален, в связи выполнением работ по ремонту. Для реализации необходима корректировка проекта, включая изыскания</t>
  </si>
  <si>
    <t>Капитальный ремонт автодороги Боровск- Федорино-"Медынь-Верея" в Медынском районе на уч-ке Озерное-"Медынь-Верея" (ПИР)</t>
  </si>
  <si>
    <t>Объект не актуален.  Для реализации необходима корректировка проекта, включая изыскания</t>
  </si>
  <si>
    <t>Авт.остановки построены, необходима корректировка ПД и сметной документации, и экспертиза достоверности сметной стоимости</t>
  </si>
  <si>
    <t>реализация объекта не актуальна</t>
  </si>
  <si>
    <t>реализация объекта не актуальна, стадия ОИ отсутствует</t>
  </si>
  <si>
    <t>федеральная собственность</t>
  </si>
  <si>
    <t>отсутствие собственников земельных участков (за пределами РФ), слушания не состоялись из-за противников дороги в лице жителей</t>
  </si>
  <si>
    <t>Отсутсвие ПД в наличии</t>
  </si>
  <si>
    <t>Участок дороги с км 11+350 по км 11+850 передать в МО "Город Калуга"</t>
  </si>
  <si>
    <t>реализация объекта не актуальна. Выполнено по программе сельские дороги.</t>
  </si>
  <si>
    <t>Проект частично не актуален, на участке а/д км 4+200 остановки построены. Для реализации необходима корректировка ПД и сметной документации, и экспертиза достоверности сметной стоимости</t>
  </si>
  <si>
    <t>Проект частично не актуален, остановки построены. Для реализации необходима корректировка ПД и сметной документации, и экспертиза достоверности сметной стоимости</t>
  </si>
  <si>
    <t>Проект частично не актуален, на участке а/д км 3+100 и 4+600 остановки построены. Для реализации необходима корректировка ПД и сметной документации, и экспертиза достоверности сметной стоимости</t>
  </si>
  <si>
    <r>
      <rPr>
        <b/>
        <sz val="9"/>
        <rFont val="Times New Roman"/>
        <family val="1"/>
        <charset val="204"/>
      </rPr>
      <t>акт рабочей комиссии от 02.12.2013</t>
    </r>
    <r>
      <rPr>
        <sz val="9"/>
        <rFont val="Times New Roman"/>
        <family val="1"/>
        <charset val="204"/>
      </rPr>
      <t>, не осуществлено технологическое присоединение в связи с осутствием необходимости  (освещена вся дорога)</t>
    </r>
  </si>
  <si>
    <r>
      <rPr>
        <b/>
        <sz val="9"/>
        <rFont val="Times New Roman"/>
        <family val="1"/>
        <charset val="204"/>
      </rPr>
      <t>акт рабочей комиссии от 02.10.2013</t>
    </r>
    <r>
      <rPr>
        <sz val="9"/>
        <rFont val="Times New Roman"/>
        <family val="1"/>
        <charset val="204"/>
      </rPr>
      <t>, не осуществлено технологическое присоединение в связи с осутствием необходимости  (освещена вся дорога)</t>
    </r>
  </si>
  <si>
    <r>
      <t xml:space="preserve">акт рабочей комиссии от 25.12.2013, </t>
    </r>
    <r>
      <rPr>
        <sz val="9"/>
        <rFont val="Times New Roman"/>
        <family val="1"/>
        <charset val="204"/>
      </rPr>
      <t>договор на осуществление технологического присоединения в сумме 550,00 рублей</t>
    </r>
  </si>
  <si>
    <r>
      <t xml:space="preserve">акт рабочей комиссии от 10.09.2013, </t>
    </r>
    <r>
      <rPr>
        <sz val="9"/>
        <rFont val="Times New Roman"/>
        <family val="1"/>
        <charset val="204"/>
      </rPr>
      <t>договор на осуществление технологического присоединения в сумме 550,00 рублей</t>
    </r>
  </si>
  <si>
    <t>529</t>
  </si>
  <si>
    <t>Дата начала строительства (месяц, год)</t>
  </si>
  <si>
    <t>№п/п</t>
  </si>
  <si>
    <t>Стоимость объекта незавершенного строительства по данным бухгалтерского учета, руб</t>
  </si>
  <si>
    <t>Заключение оценки фактического состояния объектов незавершенного строительства и рекомендации по их дальнейшему использованию</t>
  </si>
  <si>
    <t>2</t>
  </si>
  <si>
    <t>3. Объекты законченного строительства, введенные в эксплуатацию, не прошедшие государственную регистрацию по объектам</t>
  </si>
  <si>
    <t xml:space="preserve"> Стадия разработки технического задания для проведения конкурсных процедур по ПИР</t>
  </si>
  <si>
    <t>Ведутся строительно-монтажные работы</t>
  </si>
  <si>
    <t>Получено отрицательное заключение экспертизы, ведутся работы по устранению замечаний для дальнейшего проведения экспертизы</t>
  </si>
  <si>
    <t>ПИР</t>
  </si>
  <si>
    <t xml:space="preserve">слишком высокая стоимость работ по технологическому присоединению, возможна реализации данного проекта путем корректировки  </t>
  </si>
  <si>
    <t>выполнена корректировка и получено положительное заключение в 2016 году,  возможна реализации данного проекта при включении в государственную программу</t>
  </si>
  <si>
    <t>необходимость в корректировке ПД и сметной документации после оформления земельного участка</t>
  </si>
  <si>
    <t>Стр-во транспортной развязки на км 274 а/д М- 3 "Украина" для присоединения а/д М-3 "Украина" с КЦЗ в Думиничском р-не</t>
  </si>
  <si>
    <t>Автомобильная дорога находится в собственности МО "Город Калуга"</t>
  </si>
  <si>
    <t xml:space="preserve"> не определён</t>
  </si>
  <si>
    <t>Объект не актуален, в связи выполнением работ по ремонту. Для реализации необходима корректировка проекта, включая изыскания (получено отрицательное заключение экспертизы)</t>
  </si>
  <si>
    <t>реализация объекта не актуальна, стадия ОИ (получено отрицательное заключение экспертизы)</t>
  </si>
  <si>
    <t>ПД сдана в неполном объеме, в связи с изменением нормативной базы (проект не прошел госэкспертизу)</t>
  </si>
  <si>
    <t>реализация объекта не актуальна, стадия ОИ отсутствует (выполнен ремонт а/д)</t>
  </si>
  <si>
    <t>реализация объекта не актуальна, стадия ОИ отсутствует (выполнен капитальный ремонт а/д)</t>
  </si>
  <si>
    <t>ПД устарела в связи с изменениями нормативной базы (Проведены работы по ремонту а/д)</t>
  </si>
  <si>
    <t>5. Капитальные вложения, произведенные при приобретении объектов незавершенного строительства, не включенных в документ, устанавливающий распределение бюджетных средств на реализацию инвестиционных проектов по объектам</t>
  </si>
  <si>
    <t>Реконструкция автодороги Большие Козлы- Мужачи-Морозовы Дворы в Перемышльском р-не (уст-во автобусной остановки с разворотной площадкой в д. Мужачи)</t>
  </si>
  <si>
    <t xml:space="preserve">Реконструкция а/д Боровск-Федорино"-"Медынь-Верея"-Сатино-Совьяки с мостом через р.Протва </t>
  </si>
  <si>
    <t>государственный контракт на проектирование площадки расторгнут в 2017 году. Выполнены работы по инженерным, экологическим изысканиям и СНД</t>
  </si>
  <si>
    <t>государственный контракт на проектирование площадки расторгнут в 2014 году. Выполнены работы по инженерным изысканиям.</t>
  </si>
  <si>
    <t>Согласно претензии от 2014 года договор на ПИР был расторгнут, в связи с недобросовестным исполнением обязазательств. Проект не направлен в экспертизу, не решен земельный вопрос городским округом "Город Калуга"</t>
  </si>
  <si>
    <t>Инженерный проект прошел экспертизу, оценку воздействия на окружающую среду. Стадия "Инженерный проект" отменена, поэтому проект не может быть реализован.</t>
  </si>
  <si>
    <t xml:space="preserve">Получено отрицательное заключение экспертизы №40-5-5-0116-12 от 23.04.2012 . </t>
  </si>
  <si>
    <t>В марте 2013 года заключен контракт на реализацию проекта, который в августе 2013 был расторгнут. Проект не может быть реализован, т.к. на месте расположения площадки после проектирования был проложен магистральный газопровод высокого давления</t>
  </si>
  <si>
    <t>Вязьма-Калуга, устройство электроосвещения и тротуаров на км 163+600 по 164+000</t>
  </si>
  <si>
    <t>Проект долго не реализовался, поэтому в 2011 году на основании этого проекта был разработан новый проект. При этом в сводном сметном расчете ошибочно не были включены ранее произведенные затраты.</t>
  </si>
  <si>
    <t>Реконструкция автодороги "Белоусово- Высокиничи-Серпухов" в Жуковском районе на участке с км 0+000 по км 0+450 с устройством дополнительной полосы движения</t>
  </si>
  <si>
    <t>ведутся работы по исправлению кадастровой ошибки</t>
  </si>
  <si>
    <t>необходимость корректировки ПД с  обходом  с.Льва Толстого</t>
  </si>
  <si>
    <r>
      <t>возможна реализации данного проекта</t>
    </r>
    <r>
      <rPr>
        <sz val="8"/>
        <color rgb="FFFF0000"/>
        <rFont val="Times New Roman"/>
        <family val="1"/>
        <charset val="204"/>
      </rPr>
      <t xml:space="preserve"> с применением</t>
    </r>
    <r>
      <rPr>
        <sz val="8"/>
        <rFont val="Times New Roman"/>
        <family val="1"/>
        <charset val="204"/>
      </rPr>
      <t xml:space="preserve">  дефлятора</t>
    </r>
  </si>
  <si>
    <t>необходима  корректировка ПД</t>
  </si>
  <si>
    <t>ведутся работы по  корректировке ПД</t>
  </si>
  <si>
    <r>
      <t xml:space="preserve">реализация объекта не актуальна (на момент проектирования отсутствовал нормативно-правовой акт о переводе лесных земель). </t>
    </r>
    <r>
      <rPr>
        <sz val="9"/>
        <color rgb="FFFF0000"/>
        <rFont val="Times New Roman"/>
        <family val="1"/>
        <charset val="204"/>
      </rPr>
      <t>Необходим демонтаж.</t>
    </r>
  </si>
  <si>
    <t>На земельном участке, предназначенном для строительства а/дороги, размещён  завод "Континенталь". В рамках строительства завода построена автодорога к д. Козлово по другой трассе.</t>
  </si>
  <si>
    <t xml:space="preserve">Реализация объекта не актуальна. Строительство автодороги </t>
  </si>
  <si>
    <t>проведены кадастровые работы</t>
  </si>
  <si>
    <t>Реконструкция а/д "Подъезд к усадьбе Гончаровых"-Редькино в Дзержинском р-не (уст-во эл.освещения на уч-ке с км 0+000 по км 1+000, п. Полотняный Завод, ул. Московская)(ПИР)</t>
  </si>
  <si>
    <t>Реконструкция автомобильной дороги Р-92 "Калуга-Перемышль-Белев-Орел"-Верхняя Вырка-Нижняя Вырка-Правый берег в городском округе "Город Калуга"</t>
  </si>
  <si>
    <t>Реконструкция автомобильной дороги Окружная дорога г.Калуги-Детчино-Малоярославец в Малоярославецком районе (устройство электроосвещения и тротуаров на участке с км 26+740 по км 28+240, д.Алешково) (ПИР)</t>
  </si>
  <si>
    <t>Реконструкция автомобильной дороги А-108 "Московское большое кольцо"-Куприно-Козельское в Боровском районе (ПИР)</t>
  </si>
  <si>
    <t>26</t>
  </si>
  <si>
    <t>корректировка проектной документации</t>
  </si>
  <si>
    <t>Проект находится в государственной экспертизе.</t>
  </si>
  <si>
    <t>Реконструкция автомобильной дороги Р92 «Калуга-Перемышль-Белев-Орел»-Козельск в Перемышльском и Козельском районах (устройство электроосвещения на участках с км 2+700 по км 4+900, д. Покровское, с км 6+752 по км 9+163, д. Нижнее Алопово, с км 16+900 по км 20+780, д. Каменка, с км 20+900 по км 21+800, д.Полошково) (ПИР)</t>
  </si>
  <si>
    <t>Проект в стадии разработки</t>
  </si>
  <si>
    <t>6 - принятие объекта незавершенного строительства в государственную или муниципальную казну; </t>
  </si>
  <si>
    <t>Рек-ция мостового перехода через р. Дырочная на а/д "Белоусово-Высокиничи- Серпухов" в Жуковском районе</t>
  </si>
  <si>
    <r>
      <t xml:space="preserve">4.2. Проектно-изыскательские работы и проектно-сметная документация по объектам, которые </t>
    </r>
    <r>
      <rPr>
        <b/>
        <u/>
        <sz val="12"/>
        <rFont val="Times New Roman"/>
        <family val="1"/>
        <charset val="204"/>
      </rPr>
      <t>могут быть включены в документ</t>
    </r>
    <r>
      <rPr>
        <b/>
        <sz val="12"/>
        <rFont val="Times New Roman"/>
        <family val="1"/>
        <charset val="204"/>
      </rPr>
      <t>, устанавливающий распределение бюджетных средств на реализацию инвестиционных проектов по объектам</t>
    </r>
  </si>
  <si>
    <r>
      <t xml:space="preserve">4.1. Проектно-изыскательские работы и проектно-сметная документация по объектам, которые </t>
    </r>
    <r>
      <rPr>
        <b/>
        <u/>
        <sz val="12"/>
        <rFont val="Times New Roman"/>
        <family val="1"/>
        <charset val="204"/>
      </rPr>
      <t>включены в документ</t>
    </r>
    <r>
      <rPr>
        <b/>
        <sz val="12"/>
        <rFont val="Times New Roman"/>
        <family val="1"/>
        <charset val="204"/>
      </rPr>
      <t xml:space="preserve">, устанавливающий распределение бюджетных средств на реализацию инвестиционных проектов по объектам </t>
    </r>
  </si>
  <si>
    <t>ввод в эксплуатацию 28.02.2020г.</t>
  </si>
  <si>
    <t>Реконструкция автодороги "Мосальск-Барятино"-"Брянск-Людиново-Киров"-А-130 "Москва-Малоярославец-Рославль"-Добрая на участке с км 0+000 по км 5+200 в Барятинском районе Калужской области (подъезд к животноводческой ферме до 1600 голов, расположенной в районе д.Добрая) в Барятинском районе Калужской области</t>
  </si>
  <si>
    <t>2020</t>
  </si>
  <si>
    <t>ввод в эксплуатацию 10.08.2020г.</t>
  </si>
  <si>
    <t>ввод в эксплуатацию 24.08.2020</t>
  </si>
  <si>
    <t>Реконструкция автомобильной дороги Малоярославец-Боровск в Боровском районе (устройство электроосвещения, тротуаров и автобусных остановок на участке с км 15+630 по км 17+830, д.Тимашово) (ПИР)</t>
  </si>
  <si>
    <t>по состоянию на 30.09.2020</t>
  </si>
  <si>
    <t>Реконструкция автодороги 1Р92 "Калуга-Перемышль-Белев-Орел-Козельск в Козельском  районе (устройство электроосвещения,тротуаров и автобусных остановок на участке с км 13+640 по км 15+545, д.Подборки )</t>
  </si>
  <si>
    <t>Реконструкция мостового перехода через р.Путынка на автомобильной дороге Окружная дорога г.Калуги-Детчино-Малоярославец в Малоярославецком районе, д.Михеево</t>
  </si>
  <si>
    <t>ввод в эксплуатацию 10.09.2020</t>
  </si>
  <si>
    <r>
      <t xml:space="preserve">3. Проектно-изыскательские работы и проектно-сметная документация по объектам, которые </t>
    </r>
    <r>
      <rPr>
        <b/>
        <u/>
        <sz val="12"/>
        <rFont val="Times New Roman"/>
        <family val="1"/>
        <charset val="204"/>
      </rPr>
      <t>включены в документ</t>
    </r>
    <r>
      <rPr>
        <b/>
        <sz val="12"/>
        <rFont val="Times New Roman"/>
        <family val="1"/>
        <charset val="204"/>
      </rPr>
      <t xml:space="preserve">, устанавливающий распределение бюджетных средств на реализацию инвестиционных проектов по объектам </t>
    </r>
  </si>
  <si>
    <r>
      <t xml:space="preserve">4. Проектно-изыскательские работы и проектно-сметная документация по объектам, которые </t>
    </r>
    <r>
      <rPr>
        <b/>
        <u/>
        <sz val="12"/>
        <rFont val="Times New Roman"/>
        <family val="1"/>
        <charset val="204"/>
      </rPr>
      <t>могут быть включены в документ</t>
    </r>
    <r>
      <rPr>
        <b/>
        <sz val="12"/>
        <rFont val="Times New Roman"/>
        <family val="1"/>
        <charset val="204"/>
      </rPr>
      <t>, устанавливающий распределение бюджетных средств на реализацию инвестиционных проектов по объектам</t>
    </r>
  </si>
  <si>
    <t>Стоимость объекта незавершенного строительства по данным бухгалтерского учета, руб. (на 1.11.2020)</t>
  </si>
  <si>
    <t xml:space="preserve">Реконструкция автомобильной дороги Р92 «Калуга-Перемышль-Белев-Орел»-Козельск в Перемышльском и Козельском районах (устройство электроосвещения на участках с км 2+700 по км 4+900, д. Покровское, с км 6+752 по км 9+163, д. Нижнее Алопово, с км 16+900 по км 20+780, д. Каменка, с км 20+900 по км 21+800, д.Полошково) </t>
  </si>
  <si>
    <t>Ведутся строительно-монтажные работы, плановый ввод в эксплуатацию - 2022 г</t>
  </si>
  <si>
    <t>Ведутся строительно-монтажные работы, плановый ввод в эксплуатацию - 2020 г</t>
  </si>
  <si>
    <t>Ведутся строительно-монтажные работы, плановый ввод в эксплуатацию - 2021 г</t>
  </si>
  <si>
    <t>акт рабочей комиссии от 10.09.2013,  плановый ввод в эксплуатацию I квартал 2021 года</t>
  </si>
  <si>
    <t>акт рабочей комиссии от 25.12.2013,   плановый ввод в эксплуатацию I квартал 2021 года</t>
  </si>
  <si>
    <t>акт рабочей комиссии от 02.10.2013,  плановый ввод в эксплуатацию I квартал 2021 года</t>
  </si>
  <si>
    <t>акт рабочей комиссии от 02.12.2013,  плановый ввод в эксплуатацию I квартал 2021 года</t>
  </si>
  <si>
    <t>ПСД с положительным заключением экспертизы. Реализация строительно-монтажных работ планируется в период 2022-2024 гг</t>
  </si>
  <si>
    <t xml:space="preserve">Реконструкция мостового перехода через р. Росвянка на автомобильной дороге Вязьма-Калуга в городском округе "Город Калуга", с. Росва </t>
  </si>
  <si>
    <t>Реконструкция  мостового перехода через р. Песочня на автомобильной дороге Окружная дорога г. Калуги-Детчино-Малоярославец в Малоярославецком районе, д. Таурово</t>
  </si>
  <si>
    <t xml:space="preserve">Реконструкция мостового перехода через р. Локня на автомобильной дороге Окружная дорога г. Калуги-Детчино-Малоярославец в Малоярославецком районе, д. Гончаровка </t>
  </si>
  <si>
    <t xml:space="preserve">Реконструкция мостового перехода через р. Локня на автомобильной дороге Окружная дорога г. Калуги-Детчино-Малоярославец в Малоярославецком районе, д. Афанасово </t>
  </si>
  <si>
    <t>Реконструкция мостового перехода через р. Межиха на автомобильной дороге "Боровск-Федорино-"Верея-Медынь"-Медовники-Серединское-Коростелево в Боровском районе, д. Медовники</t>
  </si>
  <si>
    <t xml:space="preserve">Реконструкция мостового перехода через р. Межиха на автомобильной дороге "Боровск-Федорино-"Верея-Медынь"-Медовники-Серединское-Коростелево в Боровском районе, д. Серединское </t>
  </si>
  <si>
    <t xml:space="preserve">Реконструкция мостового перехода через р. Истерьма на автомобильной дороге "Ермолино-Боровск-Верея"-Рябушки в Боровском районе, мкр. Роща </t>
  </si>
  <si>
    <t xml:space="preserve"> Реконструкция мостового перехода через р. Дубянка на автомобильной дороге А-130 "Москва-Малоярославец-Рославль"-Мосальск-Мещовск в Мосальском районе, д. Высокое </t>
  </si>
  <si>
    <t xml:space="preserve">Реконструкция автомобильной дороги Козельск-Ульяново-Дудоровский-Хвастовичи на участке с км 10+980 по км 13+365, с. Волконское в Козельском районе (устройство тротуаров) </t>
  </si>
  <si>
    <t>Рек-ция а/д М-3 "Украина"-Брынь-Зимницы- Новослободск в Думиничском р-не, на уч-ке с км 8+895 по 20+455, 1 и 2 этапы</t>
  </si>
  <si>
    <t>Списание объекта незавершенного строительства после определения порядка списания на региональном уровне (в связи с невозможностью приведения в состояние, пригодное  к использованию, когда восстановление невозможно , или экономически нецелесообразно)</t>
  </si>
  <si>
    <t>Списание объекта незавершенного строительства после определения порядка списания на региональном уровне (в связи с утратой актуальности реализации проекта)</t>
  </si>
  <si>
    <t xml:space="preserve">Рек-ция а/д М-3 "Украина"-Брынь-Зимницы- Новослободск в Думиничском р-не      </t>
  </si>
  <si>
    <t>Оценка  фактического состояния объектов незавершенного строительства, планируемые мероприятия в отношении объектов  в целях снижения объема незавершенного строительства</t>
  </si>
  <si>
    <t>2015</t>
  </si>
  <si>
    <t>Списание объекта незавершенного строительства после определения порядка списания на региональном уровне</t>
  </si>
  <si>
    <t>Проект находится в стадии разработки. Реализация строительно-монтажных работ планируется в период 2022-2024 гг</t>
  </si>
  <si>
    <t>Проект находится в стадии разработки.Реализация строительно-монтажных работ планируется в период 2022-2024 гг</t>
  </si>
  <si>
    <t>Объекты незавершенного строительства (ГКУ "Калугадорзаказчик")</t>
  </si>
  <si>
    <t xml:space="preserve">Списание объекта незавершенного строительства после определения порядка списания на региональном уровне (реализация объекта не актуальна) </t>
  </si>
  <si>
    <t>Списание объекта незавершенного строительства после определения порядка списания на региональном уровне (федеральная собственность)</t>
  </si>
  <si>
    <t>Списание объекта незавершенного строительства после определения порядка списания на региональном уровне (отсутсвие ПД в наличии)</t>
  </si>
  <si>
    <t>Списание объекта незавершенного строительства после определения порядка списания на региональном уровне (реализация объекта не актуальна, а/д находится в собственности МО "Город Калуга")</t>
  </si>
  <si>
    <t xml:space="preserve">Корректировка ПСД. Реализация строительн-монтажных работ запланирована в 2021 г. </t>
  </si>
  <si>
    <t>ведутся работы по  корректировке ПД.Реализация строительно-монтажных работ планируется в период 2022-2024 гг</t>
  </si>
  <si>
    <t>Выполняется комплекс кадастровых работ по формированию межевых планов.Реализация строительно-монтажных работ планируется в период 2022-2024 гг</t>
  </si>
  <si>
    <t>ПСД с положительным заключением экспертизы. Реализация строительно-монтажных работ планируется в период 2024-2025 гг</t>
  </si>
  <si>
    <t>Проект находится в государственной экспертизе.Реализация строительно-монтажных работ планируется в период 2021-2022 гг</t>
  </si>
  <si>
    <t>Получено отрицательное заключение экспертизы, ведутся судебные процедуры по взысканию задолженности и расторжению государственного контракта. Списание объекта незавершенного строительства после определения порядка списания на региональном уровне.</t>
  </si>
  <si>
    <t xml:space="preserve">Списание объекта незавершенного строительства после определения порядка списания на региональном уровне </t>
  </si>
  <si>
    <t xml:space="preserve">Проект находится в стадии разработки. Реализация строительн-монтажных работ запланирована в  период 2022-2024 г г. </t>
  </si>
  <si>
    <t>Строительство автодороги Калуга-Перемышль-Белев-Орел-Козельск- Оптина Пустынь на уч.-ке с.Андреевское-с.Голодское</t>
  </si>
  <si>
    <t>Строительство автодороги между фед. а/д "Подъезд к г. Калуга и соединение а/дорогой М-3"</t>
  </si>
  <si>
    <t>Строительство комплекса стационарного поста ДПС у д.Петрово</t>
  </si>
  <si>
    <t>Строительство подъезда к г. Обнинску от а/дороги Москва-Киев</t>
  </si>
  <si>
    <t>Реконструкция мостового перехода через реку Жиздра  на а/д ороге"Козельск-Стекольный завод"</t>
  </si>
  <si>
    <t>Автодорога "Дабужа-Вяжички", ремонт</t>
  </si>
  <si>
    <t>Автодорога "Дабужа-Вяжички" 1 пуск. Комп., ремонт</t>
  </si>
  <si>
    <t>Автодорога "Дабужа-Вяжички" в Сухиническом районе привед. в норм. состояние</t>
  </si>
  <si>
    <t>Автодорога "Калуга-Малоярославец", ремонт</t>
  </si>
  <si>
    <t>Автодорога "Калуга-Медынь" -Л.Толстое-Дворцы в Дзержинском районе</t>
  </si>
  <si>
    <t>Автодорога "Малоярославец-Боровск-д.Комлево-д.Роща"</t>
  </si>
  <si>
    <t>Автодорога "Малоярославец-Боровск-Шемякино"</t>
  </si>
  <si>
    <t>Автодорога "Медынь-Верея-Брюхово-Никитское-Передел" уч-к Никитское-Передел</t>
  </si>
  <si>
    <t>Автодорога "Москва-Киев-Добрино-Шилово" в Боровском районе</t>
  </si>
  <si>
    <t>Автодорога "Москва-Киев-Перемышль-д.Кумовское" в Бабынинском районе</t>
  </si>
  <si>
    <t>Автодорога "Москва-Киев-Ясенок"</t>
  </si>
  <si>
    <t>Автодорога "Отъезжее-Мирный-Ординка-Конецполье-Караськово"</t>
  </si>
  <si>
    <t>Восст. в/с на п/п в районе ст.Занозная на Автодороге "Брянск-Людиново-Киев-Москва-Ивацевичи"</t>
  </si>
  <si>
    <t>Кап.ремонт водопропускного сооружения на Автодороге "Калуга-Мосальск-Боровск-Товарково" в Мосальском районе</t>
  </si>
  <si>
    <t>Ремонт Автодороги к д.Заречье в пригороде</t>
  </si>
  <si>
    <t>Ремонт моста через реку Болву в г.Кирове</t>
  </si>
  <si>
    <t>Автодорога "Высокая-Барановка"</t>
  </si>
  <si>
    <t>Автодорога "п.Трудовой- п.Муратовского щебеночного завода"</t>
  </si>
  <si>
    <t>Приложение к приказу</t>
  </si>
  <si>
    <t>от "_____" ноября 2020 года</t>
  </si>
  <si>
    <t>План снижения объемов и количества объектов незавершенного строительства</t>
  </si>
  <si>
    <t>Объекты незавершенного строительства (министерство дорожного хозяйства  Калужской области (по ГП "Облстройзаказчик"))</t>
  </si>
  <si>
    <t>министерства дорожного хозяйства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</si>
</sst>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theme="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indexed="12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8"/>
      <color theme="3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theme="3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left" wrapText="1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justify" vertical="center"/>
    </xf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0" fontId="4" fillId="0" borderId="0" xfId="0" applyFont="1" applyFill="1"/>
    <xf numFmtId="49" fontId="4" fillId="0" borderId="8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1" fillId="0" borderId="0" xfId="0" applyFont="1" applyFill="1"/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49" fontId="17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3" fillId="2" borderId="0" xfId="0" applyFont="1" applyFill="1" applyAlignment="1">
      <alignment horizontal="center" vertical="center"/>
    </xf>
    <xf numFmtId="0" fontId="7" fillId="2" borderId="0" xfId="0" applyFont="1" applyFill="1"/>
    <xf numFmtId="0" fontId="12" fillId="2" borderId="0" xfId="0" applyFont="1" applyFill="1" applyAlignment="1">
      <alignment horizontal="justify" vertical="center"/>
    </xf>
    <xf numFmtId="49" fontId="4" fillId="2" borderId="0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/>
    </xf>
    <xf numFmtId="0" fontId="4" fillId="2" borderId="0" xfId="0" applyFont="1" applyFill="1"/>
    <xf numFmtId="49" fontId="17" fillId="2" borderId="1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31" fillId="2" borderId="0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3" fillId="2" borderId="0" xfId="0" applyFont="1" applyFill="1"/>
    <xf numFmtId="4" fontId="3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2" fillId="2" borderId="0" xfId="0" applyFont="1" applyFill="1"/>
    <xf numFmtId="0" fontId="2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" fontId="16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/>
    </xf>
    <xf numFmtId="4" fontId="32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4" fillId="2" borderId="0" xfId="0" applyFont="1" applyFill="1" applyAlignment="1">
      <alignment horizontal="left" vertical="center"/>
    </xf>
    <xf numFmtId="0" fontId="20" fillId="2" borderId="1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35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left" vertical="center"/>
    </xf>
    <xf numFmtId="49" fontId="36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/>
    </xf>
    <xf numFmtId="14" fontId="22" fillId="0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0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justify" vertical="center"/>
    </xf>
    <xf numFmtId="4" fontId="4" fillId="2" borderId="3" xfId="0" applyNumberFormat="1" applyFont="1" applyFill="1" applyBorder="1" applyAlignment="1">
      <alignment horizontal="justify" vertical="center"/>
    </xf>
    <xf numFmtId="0" fontId="1" fillId="2" borderId="1" xfId="0" applyFont="1" applyFill="1" applyBorder="1"/>
    <xf numFmtId="4" fontId="41" fillId="2" borderId="1" xfId="0" applyNumberFormat="1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/>
    </xf>
    <xf numFmtId="0" fontId="1" fillId="2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" fillId="2" borderId="0" xfId="0" applyFont="1" applyFill="1" applyAlignment="1">
      <alignment horizontal="center"/>
    </xf>
    <xf numFmtId="0" fontId="3" fillId="6" borderId="0" xfId="0" applyFont="1" applyFill="1" applyAlignment="1">
      <alignment vertical="center"/>
    </xf>
    <xf numFmtId="0" fontId="3" fillId="2" borderId="1" xfId="0" applyFont="1" applyFill="1" applyBorder="1"/>
    <xf numFmtId="0" fontId="3" fillId="6" borderId="0" xfId="0" applyFont="1" applyFill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8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8" fillId="6" borderId="0" xfId="0" applyFont="1" applyFill="1" applyAlignment="1">
      <alignment horizontal="justify"/>
    </xf>
    <xf numFmtId="0" fontId="28" fillId="6" borderId="19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9" fillId="6" borderId="19" xfId="0" applyFont="1" applyFill="1" applyBorder="1" applyAlignment="1">
      <alignment wrapText="1"/>
    </xf>
    <xf numFmtId="0" fontId="28" fillId="6" borderId="0" xfId="0" applyFont="1" applyFill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topLeftCell="A7" workbookViewId="0">
      <selection activeCell="A3" sqref="A3:A5"/>
    </sheetView>
  </sheetViews>
  <sheetFormatPr defaultColWidth="9.140625" defaultRowHeight="12.75" x14ac:dyDescent="0.2"/>
  <cols>
    <col min="1" max="1" width="64.28515625" style="48" customWidth="1"/>
    <col min="2" max="2" width="14.7109375" style="48" hidden="1" customWidth="1"/>
    <col min="3" max="3" width="14.85546875" style="48" hidden="1" customWidth="1"/>
    <col min="4" max="4" width="28.140625" style="48" customWidth="1"/>
    <col min="5" max="6" width="13.28515625" style="48" customWidth="1"/>
    <col min="7" max="7" width="6.5703125" style="48" customWidth="1"/>
    <col min="8" max="8" width="11.42578125" style="48" customWidth="1"/>
    <col min="9" max="9" width="13.5703125" style="48" customWidth="1"/>
    <col min="10" max="10" width="10.85546875" style="48" customWidth="1"/>
    <col min="11" max="11" width="6.28515625" style="48" customWidth="1"/>
    <col min="12" max="12" width="10.85546875" style="48" customWidth="1"/>
    <col min="13" max="13" width="12.28515625" style="48" customWidth="1"/>
    <col min="14" max="14" width="12.5703125" style="48" customWidth="1"/>
    <col min="15" max="16384" width="9.140625" style="48"/>
  </cols>
  <sheetData>
    <row r="1" spans="1:6" ht="44.25" customHeight="1" x14ac:dyDescent="0.2">
      <c r="A1" s="245" t="s">
        <v>131</v>
      </c>
      <c r="B1" s="245"/>
      <c r="C1" s="245"/>
      <c r="D1" s="245"/>
      <c r="E1" s="7"/>
      <c r="F1" s="7"/>
    </row>
    <row r="2" spans="1:6" ht="16.5" customHeight="1" x14ac:dyDescent="0.2">
      <c r="A2" s="188" t="s">
        <v>369</v>
      </c>
      <c r="B2" s="247"/>
      <c r="C2" s="247"/>
      <c r="D2" s="247"/>
    </row>
    <row r="3" spans="1:6" s="66" customFormat="1" ht="42.75" customHeight="1" x14ac:dyDescent="0.2">
      <c r="A3" s="246" t="s">
        <v>5</v>
      </c>
      <c r="B3" s="246" t="s">
        <v>57</v>
      </c>
      <c r="C3" s="246"/>
      <c r="D3" s="246"/>
      <c r="E3" s="65"/>
      <c r="F3" s="65"/>
    </row>
    <row r="4" spans="1:6" s="66" customFormat="1" ht="29.25" customHeight="1" x14ac:dyDescent="0.2">
      <c r="A4" s="246"/>
      <c r="B4" s="248"/>
      <c r="C4" s="248"/>
      <c r="D4" s="248"/>
      <c r="E4" s="65"/>
      <c r="F4" s="65"/>
    </row>
    <row r="5" spans="1:6" s="66" customFormat="1" ht="26.25" customHeight="1" x14ac:dyDescent="0.2">
      <c r="A5" s="246"/>
      <c r="B5" s="248"/>
      <c r="C5" s="248"/>
      <c r="D5" s="248"/>
      <c r="E5" s="65"/>
      <c r="F5" s="65"/>
    </row>
    <row r="6" spans="1:6" s="69" customFormat="1" ht="13.5" thickBot="1" x14ac:dyDescent="0.3">
      <c r="A6" s="61">
        <v>1</v>
      </c>
      <c r="B6" s="67" t="s">
        <v>33</v>
      </c>
      <c r="C6" s="67" t="s">
        <v>34</v>
      </c>
      <c r="D6" s="67" t="s">
        <v>311</v>
      </c>
      <c r="E6" s="68"/>
      <c r="F6" s="68"/>
    </row>
    <row r="7" spans="1:6" ht="38.25" x14ac:dyDescent="0.2">
      <c r="A7" s="70" t="s">
        <v>79</v>
      </c>
      <c r="B7" s="86">
        <f>'100'!F22</f>
        <v>9957706.3800000008</v>
      </c>
      <c r="C7" s="86">
        <f>'100'!G22</f>
        <v>12133458.529999999</v>
      </c>
      <c r="D7" s="86">
        <f>'100'!I22</f>
        <v>2173203766.8199997</v>
      </c>
      <c r="E7" s="71"/>
      <c r="F7" s="71"/>
    </row>
    <row r="8" spans="1:6" ht="38.25" x14ac:dyDescent="0.2">
      <c r="A8" s="70" t="s">
        <v>58</v>
      </c>
      <c r="B8" s="87">
        <f>'200'!F8</f>
        <v>4721649.22</v>
      </c>
      <c r="C8" s="87">
        <f>'200'!G8</f>
        <v>0</v>
      </c>
      <c r="D8" s="87">
        <f>'200'!I8</f>
        <v>15831536.030000001</v>
      </c>
      <c r="E8" s="71"/>
      <c r="F8" s="71"/>
    </row>
    <row r="9" spans="1:6" ht="42" customHeight="1" x14ac:dyDescent="0.2">
      <c r="A9" s="70" t="s">
        <v>312</v>
      </c>
      <c r="B9" s="87">
        <f t="shared" ref="B9:C9" si="0">B10</f>
        <v>0</v>
      </c>
      <c r="C9" s="87">
        <f t="shared" si="0"/>
        <v>0</v>
      </c>
      <c r="D9" s="87">
        <f>'300'!F4</f>
        <v>0</v>
      </c>
      <c r="E9" s="71"/>
      <c r="F9" s="71"/>
    </row>
    <row r="10" spans="1:6" ht="55.5" customHeight="1" x14ac:dyDescent="0.2">
      <c r="A10" s="70" t="s">
        <v>265</v>
      </c>
      <c r="B10" s="87">
        <f>'300'!D15</f>
        <v>0</v>
      </c>
      <c r="C10" s="87">
        <f>'300'!E15</f>
        <v>0</v>
      </c>
      <c r="D10" s="87">
        <f>'401'!I16</f>
        <v>45974483.18</v>
      </c>
      <c r="E10" s="71"/>
      <c r="F10" s="71"/>
    </row>
    <row r="11" spans="1:6" ht="59.25" customHeight="1" x14ac:dyDescent="0.2">
      <c r="A11" s="70" t="s">
        <v>264</v>
      </c>
      <c r="B11" s="87" t="e">
        <f>#REF!</f>
        <v>#REF!</v>
      </c>
      <c r="C11" s="87" t="e">
        <f>#REF!</f>
        <v>#REF!</v>
      </c>
      <c r="D11" s="87">
        <f>'402'!I30</f>
        <v>46294660.909999996</v>
      </c>
      <c r="E11" s="71"/>
      <c r="F11" s="71"/>
    </row>
    <row r="12" spans="1:6" ht="52.5" customHeight="1" x14ac:dyDescent="0.2">
      <c r="A12" s="70" t="s">
        <v>329</v>
      </c>
      <c r="B12" s="126"/>
      <c r="C12" s="126"/>
      <c r="D12" s="126">
        <f>'500'!L46</f>
        <v>138146087.96000001</v>
      </c>
      <c r="E12" s="71"/>
      <c r="F12" s="71"/>
    </row>
    <row r="13" spans="1:6" ht="13.5" thickBot="1" x14ac:dyDescent="0.25">
      <c r="A13" s="72" t="s">
        <v>2</v>
      </c>
      <c r="B13" s="88" t="e">
        <f>B7+B8+B9+B11</f>
        <v>#REF!</v>
      </c>
      <c r="C13" s="88" t="e">
        <f>C7+C8+C9+C11</f>
        <v>#REF!</v>
      </c>
      <c r="D13" s="146">
        <f>SUM(D7:D12)</f>
        <v>2419450534.8999996</v>
      </c>
      <c r="E13" s="71"/>
      <c r="F13" s="71"/>
    </row>
  </sheetData>
  <mergeCells count="4">
    <mergeCell ref="A1:D1"/>
    <mergeCell ref="A3:A5"/>
    <mergeCell ref="B2:D2"/>
    <mergeCell ref="B3:D5"/>
  </mergeCells>
  <pageMargins left="0.39370078740157483" right="0" top="0.39370078740157483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5"/>
  <sheetViews>
    <sheetView tabSelected="1" view="pageBreakPreview" topLeftCell="A4" zoomScaleNormal="100" zoomScaleSheetLayoutView="100" workbookViewId="0">
      <selection activeCell="J9" sqref="J9:J11"/>
    </sheetView>
  </sheetViews>
  <sheetFormatPr defaultColWidth="9.140625" defaultRowHeight="15" x14ac:dyDescent="0.25"/>
  <cols>
    <col min="1" max="1" width="4.5703125" style="56" customWidth="1"/>
    <col min="2" max="2" width="69" style="100" customWidth="1"/>
    <col min="3" max="3" width="11.28515625" style="56" customWidth="1"/>
    <col min="4" max="4" width="9" style="56" customWidth="1"/>
    <col min="5" max="5" width="8.140625" style="56" customWidth="1"/>
    <col min="6" max="6" width="13.7109375" style="56" hidden="1" customWidth="1"/>
    <col min="7" max="7" width="13.140625" style="56" hidden="1" customWidth="1"/>
    <col min="8" max="8" width="2" style="56" hidden="1" customWidth="1"/>
    <col min="9" max="9" width="16.7109375" style="114" customWidth="1"/>
    <col min="10" max="10" width="49.5703125" style="100" customWidth="1"/>
    <col min="11" max="11" width="6.5703125" style="56" customWidth="1"/>
    <col min="12" max="12" width="11.42578125" style="56" customWidth="1"/>
    <col min="13" max="13" width="13.5703125" style="56" customWidth="1"/>
    <col min="14" max="14" width="10.85546875" style="56" customWidth="1"/>
    <col min="15" max="15" width="6.28515625" style="56" customWidth="1"/>
    <col min="16" max="16" width="10.85546875" style="56" customWidth="1"/>
    <col min="17" max="17" width="12.28515625" style="56" customWidth="1"/>
    <col min="18" max="18" width="12.5703125" style="56" customWidth="1"/>
    <col min="19" max="16384" width="9.140625" style="56"/>
  </cols>
  <sheetData>
    <row r="1" spans="1:12" x14ac:dyDescent="0.25">
      <c r="I1" s="114" t="s">
        <v>439</v>
      </c>
    </row>
    <row r="2" spans="1:12" x14ac:dyDescent="0.25">
      <c r="I2" s="114" t="s">
        <v>443</v>
      </c>
    </row>
    <row r="3" spans="1:12" x14ac:dyDescent="0.25">
      <c r="I3" s="114" t="s">
        <v>440</v>
      </c>
    </row>
    <row r="5" spans="1:12" ht="18.75" x14ac:dyDescent="0.3">
      <c r="A5" s="285" t="s">
        <v>441</v>
      </c>
      <c r="B5" s="285"/>
      <c r="C5" s="285"/>
      <c r="D5" s="285"/>
      <c r="E5" s="285"/>
      <c r="F5" s="285"/>
      <c r="G5" s="285"/>
      <c r="H5" s="285"/>
      <c r="I5" s="285"/>
      <c r="J5" s="285"/>
    </row>
    <row r="6" spans="1:12" ht="18.75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</row>
    <row r="7" spans="1:12" ht="37.9" customHeight="1" x14ac:dyDescent="0.25">
      <c r="A7" s="284" t="s">
        <v>403</v>
      </c>
      <c r="B7" s="284"/>
      <c r="C7" s="284"/>
      <c r="D7" s="284"/>
      <c r="E7" s="284"/>
      <c r="F7" s="284"/>
      <c r="G7" s="284"/>
      <c r="H7" s="284"/>
      <c r="I7" s="284"/>
      <c r="J7" s="284"/>
    </row>
    <row r="8" spans="1:12" ht="36.6" customHeight="1" x14ac:dyDescent="0.25">
      <c r="A8" s="283" t="s">
        <v>82</v>
      </c>
      <c r="B8" s="283"/>
      <c r="C8" s="283"/>
      <c r="D8" s="283"/>
      <c r="E8" s="283"/>
      <c r="F8" s="283"/>
      <c r="G8" s="283"/>
      <c r="H8" s="283"/>
      <c r="I8" s="283"/>
      <c r="J8" s="283"/>
    </row>
    <row r="9" spans="1:12" s="75" customFormat="1" ht="48" customHeight="1" x14ac:dyDescent="0.2">
      <c r="A9" s="249" t="s">
        <v>308</v>
      </c>
      <c r="B9" s="265" t="s">
        <v>77</v>
      </c>
      <c r="C9" s="265" t="s">
        <v>307</v>
      </c>
      <c r="D9" s="249" t="s">
        <v>74</v>
      </c>
      <c r="E9" s="249" t="s">
        <v>75</v>
      </c>
      <c r="F9" s="250" t="s">
        <v>375</v>
      </c>
      <c r="G9" s="251"/>
      <c r="H9" s="251"/>
      <c r="I9" s="252"/>
      <c r="J9" s="262" t="s">
        <v>398</v>
      </c>
    </row>
    <row r="10" spans="1:12" s="75" customFormat="1" ht="27.6" customHeight="1" x14ac:dyDescent="0.2">
      <c r="A10" s="249"/>
      <c r="B10" s="266"/>
      <c r="C10" s="266"/>
      <c r="D10" s="249"/>
      <c r="E10" s="249"/>
      <c r="F10" s="253"/>
      <c r="G10" s="254"/>
      <c r="H10" s="254"/>
      <c r="I10" s="255"/>
      <c r="J10" s="268"/>
    </row>
    <row r="11" spans="1:12" s="75" customFormat="1" ht="12" hidden="1" customHeight="1" x14ac:dyDescent="0.2">
      <c r="A11" s="249"/>
      <c r="B11" s="267"/>
      <c r="C11" s="267"/>
      <c r="D11" s="249"/>
      <c r="E11" s="249"/>
      <c r="F11" s="256"/>
      <c r="G11" s="257"/>
      <c r="H11" s="257"/>
      <c r="I11" s="258"/>
      <c r="J11" s="269"/>
    </row>
    <row r="12" spans="1:12" s="77" customFormat="1" ht="12" x14ac:dyDescent="0.25">
      <c r="A12" s="54" t="s">
        <v>227</v>
      </c>
      <c r="B12" s="58" t="s">
        <v>311</v>
      </c>
      <c r="C12" s="53" t="s">
        <v>55</v>
      </c>
      <c r="D12" s="54" t="s">
        <v>6</v>
      </c>
      <c r="E12" s="54" t="s">
        <v>7</v>
      </c>
      <c r="F12" s="54"/>
      <c r="G12" s="54"/>
      <c r="H12" s="54"/>
      <c r="I12" s="54" t="s">
        <v>8</v>
      </c>
      <c r="J12" s="54" t="s">
        <v>9</v>
      </c>
    </row>
    <row r="13" spans="1:12" s="77" customFormat="1" ht="24.6" customHeight="1" x14ac:dyDescent="0.25">
      <c r="A13" s="54" t="s">
        <v>227</v>
      </c>
      <c r="B13" s="214" t="s">
        <v>182</v>
      </c>
      <c r="C13" s="54" t="s">
        <v>213</v>
      </c>
      <c r="D13" s="54" t="s">
        <v>227</v>
      </c>
      <c r="E13" s="54" t="s">
        <v>11</v>
      </c>
      <c r="F13" s="217">
        <v>8962280.8800000008</v>
      </c>
      <c r="G13" s="217">
        <v>8962280.8800000008</v>
      </c>
      <c r="H13" s="217">
        <v>8962280.8800000008</v>
      </c>
      <c r="I13" s="64">
        <v>1921575348.1300001</v>
      </c>
      <c r="J13" s="223" t="s">
        <v>377</v>
      </c>
      <c r="K13" s="76"/>
      <c r="L13" s="76"/>
    </row>
    <row r="14" spans="1:12" s="77" customFormat="1" ht="28.5" customHeight="1" x14ac:dyDescent="0.25">
      <c r="A14" s="54" t="s">
        <v>311</v>
      </c>
      <c r="B14" s="214" t="s">
        <v>259</v>
      </c>
      <c r="C14" s="54" t="s">
        <v>261</v>
      </c>
      <c r="D14" s="54" t="s">
        <v>227</v>
      </c>
      <c r="E14" s="54" t="s">
        <v>11</v>
      </c>
      <c r="F14" s="53"/>
      <c r="G14" s="218"/>
      <c r="H14" s="217">
        <v>0</v>
      </c>
      <c r="I14" s="64">
        <f>4277000+11407473.15+1341519.68</f>
        <v>17025992.830000002</v>
      </c>
      <c r="J14" s="223" t="s">
        <v>379</v>
      </c>
      <c r="K14" s="76"/>
      <c r="L14" s="76"/>
    </row>
    <row r="15" spans="1:12" s="77" customFormat="1" ht="24" x14ac:dyDescent="0.25">
      <c r="A15" s="54" t="s">
        <v>55</v>
      </c>
      <c r="B15" s="214" t="s">
        <v>231</v>
      </c>
      <c r="C15" s="54" t="s">
        <v>228</v>
      </c>
      <c r="D15" s="54" t="s">
        <v>227</v>
      </c>
      <c r="E15" s="54" t="s">
        <v>11</v>
      </c>
      <c r="F15" s="53"/>
      <c r="G15" s="218"/>
      <c r="H15" s="217">
        <v>249964</v>
      </c>
      <c r="I15" s="64">
        <v>8840880.2300000004</v>
      </c>
      <c r="J15" s="223" t="s">
        <v>379</v>
      </c>
      <c r="K15" s="76"/>
      <c r="L15" s="76"/>
    </row>
    <row r="16" spans="1:12" s="77" customFormat="1" ht="24" x14ac:dyDescent="0.25">
      <c r="A16" s="54" t="s">
        <v>6</v>
      </c>
      <c r="B16" s="214" t="s">
        <v>232</v>
      </c>
      <c r="C16" s="54" t="s">
        <v>261</v>
      </c>
      <c r="D16" s="54" t="s">
        <v>227</v>
      </c>
      <c r="E16" s="54" t="s">
        <v>11</v>
      </c>
      <c r="F16" s="53"/>
      <c r="G16" s="218"/>
      <c r="H16" s="217">
        <v>219030</v>
      </c>
      <c r="I16" s="64">
        <v>78729916.549999997</v>
      </c>
      <c r="J16" s="223" t="s">
        <v>379</v>
      </c>
      <c r="K16" s="76"/>
      <c r="L16" s="76"/>
    </row>
    <row r="17" spans="1:13" s="77" customFormat="1" ht="32.25" customHeight="1" x14ac:dyDescent="0.25">
      <c r="A17" s="54" t="s">
        <v>7</v>
      </c>
      <c r="B17" s="214" t="s">
        <v>233</v>
      </c>
      <c r="C17" s="54" t="s">
        <v>213</v>
      </c>
      <c r="D17" s="54" t="s">
        <v>227</v>
      </c>
      <c r="E17" s="54" t="s">
        <v>11</v>
      </c>
      <c r="F17" s="53"/>
      <c r="G17" s="218"/>
      <c r="H17" s="217">
        <f>367253</f>
        <v>367253</v>
      </c>
      <c r="I17" s="64">
        <v>42449096.740000002</v>
      </c>
      <c r="J17" s="223" t="s">
        <v>378</v>
      </c>
      <c r="K17" s="76"/>
      <c r="L17" s="76"/>
    </row>
    <row r="18" spans="1:13" s="77" customFormat="1" ht="31.5" customHeight="1" x14ac:dyDescent="0.25">
      <c r="A18" s="54" t="s">
        <v>8</v>
      </c>
      <c r="B18" s="214" t="s">
        <v>229</v>
      </c>
      <c r="C18" s="53" t="s">
        <v>228</v>
      </c>
      <c r="D18" s="54" t="s">
        <v>227</v>
      </c>
      <c r="E18" s="54" t="s">
        <v>11</v>
      </c>
      <c r="F18" s="217">
        <f>500000</f>
        <v>500000</v>
      </c>
      <c r="G18" s="217">
        <v>1907491.95</v>
      </c>
      <c r="H18" s="63"/>
      <c r="I18" s="64">
        <f>2407491.95+32772497.16</f>
        <v>35179989.109999999</v>
      </c>
      <c r="J18" s="223" t="s">
        <v>379</v>
      </c>
    </row>
    <row r="19" spans="1:13" s="77" customFormat="1" ht="23.25" customHeight="1" x14ac:dyDescent="0.25">
      <c r="A19" s="54" t="s">
        <v>9</v>
      </c>
      <c r="B19" s="214" t="s">
        <v>230</v>
      </c>
      <c r="C19" s="53" t="s">
        <v>228</v>
      </c>
      <c r="D19" s="54" t="s">
        <v>227</v>
      </c>
      <c r="E19" s="54" t="s">
        <v>11</v>
      </c>
      <c r="F19" s="217">
        <f>495425.5</f>
        <v>495425.5</v>
      </c>
      <c r="G19" s="217">
        <f>1263685.7</f>
        <v>1263685.7</v>
      </c>
      <c r="H19" s="63"/>
      <c r="I19" s="64">
        <f>1759111.2+4365325.63+29000</f>
        <v>6153436.8300000001</v>
      </c>
      <c r="J19" s="223" t="s">
        <v>379</v>
      </c>
    </row>
    <row r="20" spans="1:13" s="89" customFormat="1" ht="45" customHeight="1" x14ac:dyDescent="0.2">
      <c r="A20" s="54" t="s">
        <v>10</v>
      </c>
      <c r="B20" s="214" t="s">
        <v>340</v>
      </c>
      <c r="C20" s="58" t="s">
        <v>261</v>
      </c>
      <c r="D20" s="54" t="s">
        <v>227</v>
      </c>
      <c r="E20" s="54" t="s">
        <v>11</v>
      </c>
      <c r="F20" s="219">
        <v>3404765.16</v>
      </c>
      <c r="G20" s="64"/>
      <c r="H20" s="64"/>
      <c r="I20" s="220">
        <v>54302488.82</v>
      </c>
      <c r="J20" s="223" t="s">
        <v>378</v>
      </c>
      <c r="K20" s="85"/>
      <c r="L20" s="85"/>
      <c r="M20" s="111"/>
    </row>
    <row r="21" spans="1:13" s="77" customFormat="1" ht="30.75" customHeight="1" x14ac:dyDescent="0.25">
      <c r="A21" s="54" t="s">
        <v>11</v>
      </c>
      <c r="B21" s="214" t="s">
        <v>178</v>
      </c>
      <c r="C21" s="53" t="s">
        <v>212</v>
      </c>
      <c r="D21" s="54" t="s">
        <v>227</v>
      </c>
      <c r="E21" s="54" t="s">
        <v>11</v>
      </c>
      <c r="F21" s="217">
        <v>1266511.54</v>
      </c>
      <c r="G21" s="63"/>
      <c r="H21" s="63"/>
      <c r="I21" s="64">
        <v>169264940.77000001</v>
      </c>
      <c r="J21" s="223" t="s">
        <v>378</v>
      </c>
      <c r="K21" s="76"/>
      <c r="L21" s="76"/>
    </row>
    <row r="22" spans="1:13" s="77" customFormat="1" ht="66" customHeight="1" x14ac:dyDescent="0.25">
      <c r="A22" s="54" t="s">
        <v>12</v>
      </c>
      <c r="B22" s="183" t="s">
        <v>364</v>
      </c>
      <c r="C22" s="58" t="s">
        <v>365</v>
      </c>
      <c r="D22" s="54" t="s">
        <v>227</v>
      </c>
      <c r="E22" s="54" t="s">
        <v>11</v>
      </c>
      <c r="F22" s="60"/>
      <c r="G22" s="154"/>
      <c r="H22" s="217">
        <v>0</v>
      </c>
      <c r="I22" s="64">
        <v>231902430.33000001</v>
      </c>
      <c r="J22" s="223" t="s">
        <v>378</v>
      </c>
      <c r="K22" s="76"/>
      <c r="L22" s="76"/>
    </row>
    <row r="23" spans="1:13" s="89" customFormat="1" ht="42.6" customHeight="1" x14ac:dyDescent="0.2">
      <c r="A23" s="54" t="s">
        <v>13</v>
      </c>
      <c r="B23" s="215" t="s">
        <v>139</v>
      </c>
      <c r="C23" s="54" t="s">
        <v>214</v>
      </c>
      <c r="D23" s="54" t="s">
        <v>227</v>
      </c>
      <c r="E23" s="54" t="s">
        <v>11</v>
      </c>
      <c r="F23" s="221">
        <v>3404765.16</v>
      </c>
      <c r="G23" s="63"/>
      <c r="H23" s="63"/>
      <c r="I23" s="222">
        <f>3404765.16+259345</f>
        <v>3664110.16</v>
      </c>
      <c r="J23" s="224" t="s">
        <v>379</v>
      </c>
      <c r="K23" s="85"/>
      <c r="L23" s="85"/>
      <c r="M23" s="111"/>
    </row>
    <row r="24" spans="1:13" s="89" customFormat="1" ht="65.45" customHeight="1" x14ac:dyDescent="0.2">
      <c r="A24" s="58" t="s">
        <v>26</v>
      </c>
      <c r="B24" s="216" t="s">
        <v>376</v>
      </c>
      <c r="C24" s="58" t="s">
        <v>261</v>
      </c>
      <c r="D24" s="58" t="s">
        <v>227</v>
      </c>
      <c r="E24" s="58" t="s">
        <v>11</v>
      </c>
      <c r="F24" s="219"/>
      <c r="G24" s="64"/>
      <c r="H24" s="64"/>
      <c r="I24" s="220">
        <v>2742154</v>
      </c>
      <c r="J24" s="223" t="s">
        <v>379</v>
      </c>
      <c r="K24" s="85"/>
      <c r="L24" s="85"/>
      <c r="M24" s="111"/>
    </row>
    <row r="25" spans="1:13" s="77" customFormat="1" ht="33.6" customHeight="1" x14ac:dyDescent="0.25">
      <c r="A25" s="283" t="s">
        <v>78</v>
      </c>
      <c r="B25" s="286"/>
      <c r="C25" s="286"/>
      <c r="D25" s="286"/>
      <c r="E25" s="286"/>
      <c r="F25" s="286"/>
      <c r="G25" s="286"/>
      <c r="H25" s="286"/>
      <c r="I25" s="286"/>
      <c r="J25" s="286"/>
    </row>
    <row r="26" spans="1:13" ht="24" x14ac:dyDescent="0.25">
      <c r="A26" s="58" t="s">
        <v>227</v>
      </c>
      <c r="B26" s="214" t="s">
        <v>208</v>
      </c>
      <c r="C26" s="53" t="s">
        <v>216</v>
      </c>
      <c r="D26" s="54" t="s">
        <v>7</v>
      </c>
      <c r="E26" s="54" t="s">
        <v>13</v>
      </c>
      <c r="F26" s="63">
        <v>2898665.23</v>
      </c>
      <c r="G26" s="63"/>
      <c r="H26" s="63"/>
      <c r="I26" s="63">
        <v>2898665.23</v>
      </c>
      <c r="J26" s="60" t="s">
        <v>380</v>
      </c>
    </row>
    <row r="27" spans="1:13" ht="24" x14ac:dyDescent="0.25">
      <c r="A27" s="58" t="s">
        <v>311</v>
      </c>
      <c r="B27" s="214" t="s">
        <v>211</v>
      </c>
      <c r="C27" s="53" t="s">
        <v>216</v>
      </c>
      <c r="D27" s="54" t="s">
        <v>7</v>
      </c>
      <c r="E27" s="54" t="s">
        <v>13</v>
      </c>
      <c r="F27" s="63">
        <v>1822983.99</v>
      </c>
      <c r="G27" s="63"/>
      <c r="H27" s="63"/>
      <c r="I27" s="63">
        <v>1822983.99</v>
      </c>
      <c r="J27" s="60" t="s">
        <v>381</v>
      </c>
    </row>
    <row r="28" spans="1:13" ht="24" x14ac:dyDescent="0.25">
      <c r="A28" s="58" t="s">
        <v>55</v>
      </c>
      <c r="B28" s="214" t="s">
        <v>209</v>
      </c>
      <c r="C28" s="53" t="s">
        <v>216</v>
      </c>
      <c r="D28" s="54" t="s">
        <v>7</v>
      </c>
      <c r="E28" s="54" t="s">
        <v>13</v>
      </c>
      <c r="F28" s="63">
        <v>6826050.8600000003</v>
      </c>
      <c r="G28" s="63"/>
      <c r="H28" s="63"/>
      <c r="I28" s="63">
        <v>6826050.8600000003</v>
      </c>
      <c r="J28" s="60" t="s">
        <v>382</v>
      </c>
    </row>
    <row r="29" spans="1:13" ht="24" x14ac:dyDescent="0.25">
      <c r="A29" s="58" t="s">
        <v>6</v>
      </c>
      <c r="B29" s="214" t="s">
        <v>210</v>
      </c>
      <c r="C29" s="53" t="s">
        <v>216</v>
      </c>
      <c r="D29" s="54" t="s">
        <v>7</v>
      </c>
      <c r="E29" s="54" t="s">
        <v>13</v>
      </c>
      <c r="F29" s="63">
        <v>4283835.95</v>
      </c>
      <c r="G29" s="63"/>
      <c r="H29" s="63"/>
      <c r="I29" s="63">
        <v>4283835.95</v>
      </c>
      <c r="J29" s="60" t="s">
        <v>383</v>
      </c>
    </row>
    <row r="30" spans="1:13" ht="43.15" customHeight="1" x14ac:dyDescent="0.25">
      <c r="A30" s="238"/>
      <c r="B30" s="287" t="s">
        <v>373</v>
      </c>
      <c r="C30" s="288"/>
      <c r="D30" s="288"/>
      <c r="E30" s="288"/>
      <c r="F30" s="288"/>
      <c r="G30" s="288"/>
      <c r="H30" s="288"/>
      <c r="I30" s="288"/>
      <c r="J30" s="288"/>
    </row>
    <row r="31" spans="1:13" ht="48" x14ac:dyDescent="0.25">
      <c r="A31" s="189" t="s">
        <v>308</v>
      </c>
      <c r="B31" s="190" t="s">
        <v>77</v>
      </c>
      <c r="C31" s="190" t="s">
        <v>307</v>
      </c>
      <c r="D31" s="189" t="s">
        <v>74</v>
      </c>
      <c r="E31" s="189" t="s">
        <v>75</v>
      </c>
      <c r="F31" s="250" t="s">
        <v>309</v>
      </c>
      <c r="G31" s="251"/>
      <c r="H31" s="251"/>
      <c r="I31" s="252"/>
      <c r="J31" s="190" t="s">
        <v>310</v>
      </c>
    </row>
    <row r="32" spans="1:13" x14ac:dyDescent="0.25">
      <c r="A32" s="54" t="s">
        <v>227</v>
      </c>
      <c r="B32" s="58" t="s">
        <v>311</v>
      </c>
      <c r="C32" s="53" t="s">
        <v>55</v>
      </c>
      <c r="D32" s="54" t="s">
        <v>6</v>
      </c>
      <c r="E32" s="54" t="s">
        <v>7</v>
      </c>
      <c r="F32" s="54"/>
      <c r="G32" s="54"/>
      <c r="H32" s="54"/>
      <c r="I32" s="124" t="s">
        <v>8</v>
      </c>
      <c r="J32" s="54" t="s">
        <v>9</v>
      </c>
    </row>
    <row r="33" spans="1:10" ht="36" x14ac:dyDescent="0.25">
      <c r="A33" s="58" t="s">
        <v>227</v>
      </c>
      <c r="B33" s="216" t="s">
        <v>235</v>
      </c>
      <c r="C33" s="53" t="s">
        <v>213</v>
      </c>
      <c r="D33" s="54" t="s">
        <v>6</v>
      </c>
      <c r="E33" s="54" t="s">
        <v>26</v>
      </c>
      <c r="F33" s="217">
        <v>614810.5</v>
      </c>
      <c r="G33" s="217"/>
      <c r="H33" s="63"/>
      <c r="I33" s="64">
        <v>614810.5</v>
      </c>
      <c r="J33" s="135" t="s">
        <v>404</v>
      </c>
    </row>
    <row r="34" spans="1:10" ht="36" x14ac:dyDescent="0.25">
      <c r="A34" s="58" t="s">
        <v>311</v>
      </c>
      <c r="B34" s="214" t="s">
        <v>179</v>
      </c>
      <c r="C34" s="53" t="s">
        <v>215</v>
      </c>
      <c r="D34" s="54" t="s">
        <v>6</v>
      </c>
      <c r="E34" s="54" t="s">
        <v>26</v>
      </c>
      <c r="F34" s="58"/>
      <c r="G34" s="226"/>
      <c r="H34" s="122"/>
      <c r="I34" s="64">
        <v>734208.42</v>
      </c>
      <c r="J34" s="135" t="s">
        <v>384</v>
      </c>
    </row>
    <row r="35" spans="1:10" ht="36" x14ac:dyDescent="0.25">
      <c r="A35" s="58" t="s">
        <v>55</v>
      </c>
      <c r="B35" s="214" t="s">
        <v>360</v>
      </c>
      <c r="C35" s="53" t="s">
        <v>216</v>
      </c>
      <c r="D35" s="54" t="s">
        <v>6</v>
      </c>
      <c r="E35" s="54" t="s">
        <v>26</v>
      </c>
      <c r="F35" s="219">
        <v>2271136.7200000002</v>
      </c>
      <c r="G35" s="63"/>
      <c r="H35" s="63"/>
      <c r="I35" s="220">
        <v>6305961.1200000001</v>
      </c>
      <c r="J35" s="135" t="s">
        <v>411</v>
      </c>
    </row>
    <row r="36" spans="1:10" ht="24" x14ac:dyDescent="0.25">
      <c r="A36" s="58" t="s">
        <v>6</v>
      </c>
      <c r="B36" s="227" t="s">
        <v>174</v>
      </c>
      <c r="C36" s="58" t="s">
        <v>215</v>
      </c>
      <c r="D36" s="54" t="s">
        <v>6</v>
      </c>
      <c r="E36" s="54" t="s">
        <v>26</v>
      </c>
      <c r="F36" s="219">
        <f>1067326.31</f>
        <v>1067326.31</v>
      </c>
      <c r="G36" s="217">
        <v>35000</v>
      </c>
      <c r="H36" s="64"/>
      <c r="I36" s="220">
        <f>1067326.31+35000+748700</f>
        <v>1851026.31</v>
      </c>
      <c r="J36" s="135" t="s">
        <v>409</v>
      </c>
    </row>
    <row r="37" spans="1:10" ht="36" x14ac:dyDescent="0.25">
      <c r="A37" s="58" t="s">
        <v>7</v>
      </c>
      <c r="B37" s="214" t="s">
        <v>181</v>
      </c>
      <c r="C37" s="58" t="s">
        <v>212</v>
      </c>
      <c r="D37" s="54" t="s">
        <v>6</v>
      </c>
      <c r="E37" s="54" t="s">
        <v>26</v>
      </c>
      <c r="F37" s="217">
        <v>3253232.56</v>
      </c>
      <c r="G37" s="64"/>
      <c r="H37" s="64"/>
      <c r="I37" s="64">
        <v>3253232.56</v>
      </c>
      <c r="J37" s="135" t="s">
        <v>384</v>
      </c>
    </row>
    <row r="38" spans="1:10" ht="36" x14ac:dyDescent="0.25">
      <c r="A38" s="54" t="s">
        <v>8</v>
      </c>
      <c r="B38" s="214" t="s">
        <v>180</v>
      </c>
      <c r="C38" s="54" t="s">
        <v>215</v>
      </c>
      <c r="D38" s="54" t="s">
        <v>6</v>
      </c>
      <c r="E38" s="54" t="s">
        <v>26</v>
      </c>
      <c r="F38" s="60"/>
      <c r="G38" s="228"/>
      <c r="H38" s="217"/>
      <c r="I38" s="64">
        <v>4342633.46</v>
      </c>
      <c r="J38" s="135" t="s">
        <v>410</v>
      </c>
    </row>
    <row r="39" spans="1:10" ht="24" x14ac:dyDescent="0.25">
      <c r="A39" s="58" t="s">
        <v>9</v>
      </c>
      <c r="B39" s="214" t="s">
        <v>351</v>
      </c>
      <c r="C39" s="58" t="s">
        <v>261</v>
      </c>
      <c r="D39" s="54" t="s">
        <v>6</v>
      </c>
      <c r="E39" s="54" t="s">
        <v>26</v>
      </c>
      <c r="F39" s="219">
        <v>3404765.16</v>
      </c>
      <c r="G39" s="64"/>
      <c r="H39" s="64"/>
      <c r="I39" s="220">
        <f>49658.18+140135.91</f>
        <v>189794.09</v>
      </c>
      <c r="J39" s="133" t="s">
        <v>400</v>
      </c>
    </row>
    <row r="40" spans="1:10" ht="36" x14ac:dyDescent="0.25">
      <c r="A40" s="58" t="s">
        <v>11</v>
      </c>
      <c r="B40" s="214" t="s">
        <v>353</v>
      </c>
      <c r="C40" s="58" t="s">
        <v>261</v>
      </c>
      <c r="D40" s="54" t="s">
        <v>6</v>
      </c>
      <c r="E40" s="54" t="s">
        <v>26</v>
      </c>
      <c r="F40" s="219"/>
      <c r="G40" s="64"/>
      <c r="H40" s="64"/>
      <c r="I40" s="220">
        <v>1571699.91</v>
      </c>
      <c r="J40" s="133" t="s">
        <v>412</v>
      </c>
    </row>
    <row r="41" spans="1:10" ht="60" x14ac:dyDescent="0.25">
      <c r="A41" s="54" t="s">
        <v>12</v>
      </c>
      <c r="B41" s="214" t="s">
        <v>263</v>
      </c>
      <c r="C41" s="54" t="s">
        <v>399</v>
      </c>
      <c r="D41" s="54" t="s">
        <v>6</v>
      </c>
      <c r="E41" s="54" t="s">
        <v>26</v>
      </c>
      <c r="F41" s="53"/>
      <c r="G41" s="229" t="s">
        <v>223</v>
      </c>
      <c r="H41" s="219">
        <v>23704462.809999999</v>
      </c>
      <c r="I41" s="220">
        <v>23704462.809999999</v>
      </c>
      <c r="J41" s="135" t="s">
        <v>413</v>
      </c>
    </row>
    <row r="42" spans="1:10" ht="36" x14ac:dyDescent="0.25">
      <c r="A42" s="54" t="s">
        <v>13</v>
      </c>
      <c r="B42" s="179" t="s">
        <v>368</v>
      </c>
      <c r="C42" s="58" t="s">
        <v>261</v>
      </c>
      <c r="D42" s="54" t="s">
        <v>6</v>
      </c>
      <c r="E42" s="54" t="s">
        <v>26</v>
      </c>
      <c r="F42" s="53"/>
      <c r="G42" s="91"/>
      <c r="H42" s="217">
        <v>0</v>
      </c>
      <c r="I42" s="64">
        <v>1492500</v>
      </c>
      <c r="J42" s="133" t="s">
        <v>412</v>
      </c>
    </row>
    <row r="43" spans="1:10" ht="36" x14ac:dyDescent="0.25">
      <c r="A43" s="239" t="s">
        <v>26</v>
      </c>
      <c r="B43" s="240" t="s">
        <v>371</v>
      </c>
      <c r="C43" s="239" t="s">
        <v>365</v>
      </c>
      <c r="D43" s="239" t="s">
        <v>6</v>
      </c>
      <c r="E43" s="239" t="s">
        <v>26</v>
      </c>
      <c r="F43" s="241"/>
      <c r="G43" s="244"/>
      <c r="H43" s="242">
        <v>0</v>
      </c>
      <c r="I43" s="242">
        <v>3787197.4</v>
      </c>
      <c r="J43" s="243" t="s">
        <v>384</v>
      </c>
    </row>
    <row r="44" spans="1:10" ht="24" x14ac:dyDescent="0.25">
      <c r="A44" s="58" t="s">
        <v>14</v>
      </c>
      <c r="B44" s="129" t="s">
        <v>385</v>
      </c>
      <c r="C44" s="54" t="s">
        <v>365</v>
      </c>
      <c r="D44" s="54" t="s">
        <v>6</v>
      </c>
      <c r="E44" s="54" t="s">
        <v>26</v>
      </c>
      <c r="F44" s="60"/>
      <c r="G44" s="154"/>
      <c r="H44" s="217"/>
      <c r="I44" s="64">
        <v>5973171.2000000002</v>
      </c>
      <c r="J44" s="135" t="s">
        <v>401</v>
      </c>
    </row>
    <row r="45" spans="1:10" ht="36" x14ac:dyDescent="0.25">
      <c r="A45" s="58" t="s">
        <v>21</v>
      </c>
      <c r="B45" s="129" t="s">
        <v>386</v>
      </c>
      <c r="C45" s="54" t="s">
        <v>365</v>
      </c>
      <c r="D45" s="54" t="s">
        <v>6</v>
      </c>
      <c r="E45" s="54" t="s">
        <v>26</v>
      </c>
      <c r="F45" s="60"/>
      <c r="G45" s="154"/>
      <c r="H45" s="217"/>
      <c r="I45" s="64">
        <v>2669859</v>
      </c>
      <c r="J45" s="135" t="s">
        <v>402</v>
      </c>
    </row>
    <row r="46" spans="1:10" ht="24" x14ac:dyDescent="0.25">
      <c r="A46" s="58" t="s">
        <v>15</v>
      </c>
      <c r="B46" s="129" t="s">
        <v>387</v>
      </c>
      <c r="C46" s="54" t="s">
        <v>365</v>
      </c>
      <c r="D46" s="54" t="s">
        <v>6</v>
      </c>
      <c r="E46" s="54" t="s">
        <v>26</v>
      </c>
      <c r="F46" s="60"/>
      <c r="G46" s="154"/>
      <c r="H46" s="217"/>
      <c r="I46" s="64">
        <v>1526736</v>
      </c>
      <c r="J46" s="135" t="s">
        <v>402</v>
      </c>
    </row>
    <row r="47" spans="1:10" ht="24" x14ac:dyDescent="0.25">
      <c r="A47" s="58" t="s">
        <v>32</v>
      </c>
      <c r="B47" s="129" t="s">
        <v>388</v>
      </c>
      <c r="C47" s="54" t="s">
        <v>365</v>
      </c>
      <c r="D47" s="54" t="s">
        <v>6</v>
      </c>
      <c r="E47" s="54" t="s">
        <v>26</v>
      </c>
      <c r="F47" s="60"/>
      <c r="G47" s="154"/>
      <c r="H47" s="217"/>
      <c r="I47" s="64">
        <v>1511083.2</v>
      </c>
      <c r="J47" s="135" t="s">
        <v>402</v>
      </c>
    </row>
    <row r="48" spans="1:10" ht="36" x14ac:dyDescent="0.25">
      <c r="A48" s="58" t="s">
        <v>33</v>
      </c>
      <c r="B48" s="129" t="s">
        <v>389</v>
      </c>
      <c r="C48" s="54" t="s">
        <v>365</v>
      </c>
      <c r="D48" s="54" t="s">
        <v>6</v>
      </c>
      <c r="E48" s="54" t="s">
        <v>26</v>
      </c>
      <c r="F48" s="60"/>
      <c r="G48" s="154"/>
      <c r="H48" s="217"/>
      <c r="I48" s="64">
        <v>1300000.8</v>
      </c>
      <c r="J48" s="135" t="s">
        <v>402</v>
      </c>
    </row>
    <row r="49" spans="1:10" ht="36" x14ac:dyDescent="0.25">
      <c r="A49" s="58" t="s">
        <v>34</v>
      </c>
      <c r="B49" s="129" t="s">
        <v>390</v>
      </c>
      <c r="C49" s="54" t="s">
        <v>365</v>
      </c>
      <c r="D49" s="54" t="s">
        <v>6</v>
      </c>
      <c r="E49" s="54" t="s">
        <v>26</v>
      </c>
      <c r="F49" s="60"/>
      <c r="G49" s="154"/>
      <c r="H49" s="217"/>
      <c r="I49" s="64">
        <v>1300000.8</v>
      </c>
      <c r="J49" s="135" t="s">
        <v>402</v>
      </c>
    </row>
    <row r="50" spans="1:10" ht="52.15" customHeight="1" x14ac:dyDescent="0.25">
      <c r="A50" s="58" t="s">
        <v>35</v>
      </c>
      <c r="B50" s="129" t="s">
        <v>391</v>
      </c>
      <c r="C50" s="54" t="s">
        <v>365</v>
      </c>
      <c r="D50" s="54" t="s">
        <v>6</v>
      </c>
      <c r="E50" s="54" t="s">
        <v>26</v>
      </c>
      <c r="F50" s="60"/>
      <c r="G50" s="154"/>
      <c r="H50" s="217"/>
      <c r="I50" s="64">
        <v>2569245.6</v>
      </c>
      <c r="J50" s="135" t="s">
        <v>402</v>
      </c>
    </row>
    <row r="51" spans="1:10" ht="51.6" customHeight="1" x14ac:dyDescent="0.25">
      <c r="A51" s="58" t="s">
        <v>36</v>
      </c>
      <c r="B51" s="129" t="s">
        <v>392</v>
      </c>
      <c r="C51" s="54" t="s">
        <v>365</v>
      </c>
      <c r="D51" s="54" t="s">
        <v>6</v>
      </c>
      <c r="E51" s="54" t="s">
        <v>26</v>
      </c>
      <c r="F51" s="60"/>
      <c r="G51" s="154"/>
      <c r="H51" s="217"/>
      <c r="I51" s="64">
        <v>1878652.8</v>
      </c>
      <c r="J51" s="135" t="s">
        <v>402</v>
      </c>
    </row>
    <row r="52" spans="1:10" ht="53.45" customHeight="1" x14ac:dyDescent="0.25">
      <c r="A52" s="58" t="s">
        <v>37</v>
      </c>
      <c r="B52" s="129" t="s">
        <v>393</v>
      </c>
      <c r="C52" s="58" t="s">
        <v>212</v>
      </c>
      <c r="D52" s="58" t="s">
        <v>7</v>
      </c>
      <c r="E52" s="58" t="s">
        <v>13</v>
      </c>
      <c r="F52" s="60"/>
      <c r="G52" s="154"/>
      <c r="H52" s="217"/>
      <c r="I52" s="64">
        <v>415042.5</v>
      </c>
      <c r="J52" s="135" t="s">
        <v>408</v>
      </c>
    </row>
    <row r="53" spans="1:10" ht="33.6" customHeight="1" x14ac:dyDescent="0.25">
      <c r="A53" s="236"/>
      <c r="B53" s="287" t="s">
        <v>374</v>
      </c>
      <c r="C53" s="287"/>
      <c r="D53" s="288"/>
      <c r="E53" s="288"/>
      <c r="F53" s="288"/>
      <c r="G53" s="288"/>
      <c r="H53" s="288"/>
      <c r="I53" s="288"/>
      <c r="J53" s="288"/>
    </row>
    <row r="54" spans="1:10" ht="37.15" customHeight="1" x14ac:dyDescent="0.25">
      <c r="A54" s="58" t="s">
        <v>227</v>
      </c>
      <c r="B54" s="52" t="s">
        <v>394</v>
      </c>
      <c r="C54" s="53" t="s">
        <v>216</v>
      </c>
      <c r="D54" s="54" t="s">
        <v>7</v>
      </c>
      <c r="E54" s="54" t="s">
        <v>13</v>
      </c>
      <c r="F54" s="50">
        <v>3617214.54</v>
      </c>
      <c r="G54" s="63"/>
      <c r="H54" s="63"/>
      <c r="I54" s="87">
        <v>3617214.54</v>
      </c>
      <c r="J54" s="134" t="s">
        <v>404</v>
      </c>
    </row>
    <row r="55" spans="1:10" ht="33.75" x14ac:dyDescent="0.25">
      <c r="A55" s="58" t="s">
        <v>311</v>
      </c>
      <c r="B55" s="52" t="s">
        <v>397</v>
      </c>
      <c r="C55" s="53" t="s">
        <v>214</v>
      </c>
      <c r="D55" s="54" t="s">
        <v>7</v>
      </c>
      <c r="E55" s="54" t="s">
        <v>13</v>
      </c>
      <c r="F55" s="108">
        <v>409316</v>
      </c>
      <c r="G55" s="63"/>
      <c r="H55" s="63"/>
      <c r="I55" s="149">
        <v>409316</v>
      </c>
      <c r="J55" s="134" t="s">
        <v>404</v>
      </c>
    </row>
    <row r="56" spans="1:10" ht="33.75" x14ac:dyDescent="0.25">
      <c r="A56" s="58" t="s">
        <v>55</v>
      </c>
      <c r="B56" s="109" t="s">
        <v>154</v>
      </c>
      <c r="C56" s="53" t="s">
        <v>214</v>
      </c>
      <c r="D56" s="54" t="s">
        <v>7</v>
      </c>
      <c r="E56" s="54" t="s">
        <v>13</v>
      </c>
      <c r="F56" s="49">
        <v>527921.25</v>
      </c>
      <c r="G56" s="63"/>
      <c r="H56" s="63"/>
      <c r="I56" s="150">
        <v>527921.25</v>
      </c>
      <c r="J56" s="134" t="s">
        <v>404</v>
      </c>
    </row>
    <row r="57" spans="1:10" ht="33.75" x14ac:dyDescent="0.25">
      <c r="A57" s="58" t="s">
        <v>6</v>
      </c>
      <c r="B57" s="52" t="s">
        <v>165</v>
      </c>
      <c r="C57" s="53" t="s">
        <v>212</v>
      </c>
      <c r="D57" s="54" t="s">
        <v>7</v>
      </c>
      <c r="E57" s="54" t="s">
        <v>13</v>
      </c>
      <c r="F57" s="50">
        <v>2045933.2</v>
      </c>
      <c r="G57" s="63"/>
      <c r="H57" s="63"/>
      <c r="I57" s="87">
        <v>2045933.2</v>
      </c>
      <c r="J57" s="134" t="s">
        <v>404</v>
      </c>
    </row>
    <row r="58" spans="1:10" ht="33.75" x14ac:dyDescent="0.25">
      <c r="A58" s="58" t="s">
        <v>7</v>
      </c>
      <c r="B58" s="52" t="s">
        <v>173</v>
      </c>
      <c r="C58" s="53" t="s">
        <v>220</v>
      </c>
      <c r="D58" s="54" t="s">
        <v>7</v>
      </c>
      <c r="E58" s="54" t="s">
        <v>13</v>
      </c>
      <c r="F58" s="49">
        <v>8074555.5099999998</v>
      </c>
      <c r="G58" s="78"/>
      <c r="H58" s="50"/>
      <c r="I58" s="150">
        <v>8074555.5099999998</v>
      </c>
      <c r="J58" s="134" t="s">
        <v>404</v>
      </c>
    </row>
    <row r="59" spans="1:10" ht="33.75" x14ac:dyDescent="0.25">
      <c r="A59" s="58" t="s">
        <v>8</v>
      </c>
      <c r="B59" s="52" t="s">
        <v>176</v>
      </c>
      <c r="C59" s="53" t="s">
        <v>214</v>
      </c>
      <c r="D59" s="54" t="s">
        <v>7</v>
      </c>
      <c r="E59" s="54" t="s">
        <v>13</v>
      </c>
      <c r="F59" s="49">
        <v>2774546.79</v>
      </c>
      <c r="G59" s="63"/>
      <c r="H59" s="63"/>
      <c r="I59" s="150">
        <v>2774546.79</v>
      </c>
      <c r="J59" s="134" t="s">
        <v>404</v>
      </c>
    </row>
    <row r="60" spans="1:10" ht="33.75" x14ac:dyDescent="0.25">
      <c r="A60" s="58" t="s">
        <v>9</v>
      </c>
      <c r="B60" s="110" t="s">
        <v>205</v>
      </c>
      <c r="C60" s="53" t="s">
        <v>214</v>
      </c>
      <c r="D60" s="54" t="s">
        <v>7</v>
      </c>
      <c r="E60" s="54" t="s">
        <v>13</v>
      </c>
      <c r="F60" s="59">
        <v>509113</v>
      </c>
      <c r="G60" s="59">
        <v>0</v>
      </c>
      <c r="H60" s="54"/>
      <c r="I60" s="87">
        <v>509113</v>
      </c>
      <c r="J60" s="134" t="s">
        <v>404</v>
      </c>
    </row>
    <row r="61" spans="1:10" ht="33.75" x14ac:dyDescent="0.25">
      <c r="A61" s="58" t="s">
        <v>10</v>
      </c>
      <c r="B61" s="52" t="s">
        <v>237</v>
      </c>
      <c r="C61" s="53" t="s">
        <v>213</v>
      </c>
      <c r="D61" s="54" t="s">
        <v>7</v>
      </c>
      <c r="E61" s="54" t="s">
        <v>13</v>
      </c>
      <c r="F61" s="50" t="e">
        <f>#REF!</f>
        <v>#REF!</v>
      </c>
      <c r="G61" s="50">
        <v>658274.5</v>
      </c>
      <c r="H61" s="63"/>
      <c r="I61" s="87">
        <f>G61</f>
        <v>658274.5</v>
      </c>
      <c r="J61" s="134" t="s">
        <v>404</v>
      </c>
    </row>
    <row r="62" spans="1:10" ht="38.25" x14ac:dyDescent="0.25">
      <c r="A62" s="58" t="s">
        <v>11</v>
      </c>
      <c r="B62" s="52" t="s">
        <v>168</v>
      </c>
      <c r="C62" s="53" t="s">
        <v>212</v>
      </c>
      <c r="D62" s="54" t="s">
        <v>7</v>
      </c>
      <c r="E62" s="54" t="s">
        <v>13</v>
      </c>
      <c r="F62" s="50">
        <v>211990.31</v>
      </c>
      <c r="G62" s="63"/>
      <c r="H62" s="63"/>
      <c r="I62" s="87">
        <f>211990.31+117826.31</f>
        <v>329816.62</v>
      </c>
      <c r="J62" s="134" t="s">
        <v>404</v>
      </c>
    </row>
    <row r="63" spans="1:10" ht="33.75" x14ac:dyDescent="0.25">
      <c r="A63" s="58" t="s">
        <v>12</v>
      </c>
      <c r="B63" s="99" t="s">
        <v>175</v>
      </c>
      <c r="C63" s="53" t="s">
        <v>220</v>
      </c>
      <c r="D63" s="54" t="s">
        <v>7</v>
      </c>
      <c r="E63" s="54" t="s">
        <v>13</v>
      </c>
      <c r="F63" s="49">
        <v>9785488.6199999992</v>
      </c>
      <c r="G63" s="63"/>
      <c r="H63" s="63"/>
      <c r="I63" s="150">
        <v>9785488.6199999992</v>
      </c>
      <c r="J63" s="134" t="s">
        <v>404</v>
      </c>
    </row>
    <row r="64" spans="1:10" ht="33.75" x14ac:dyDescent="0.25">
      <c r="A64" s="54" t="s">
        <v>13</v>
      </c>
      <c r="B64" s="99" t="s">
        <v>201</v>
      </c>
      <c r="C64" s="53" t="s">
        <v>214</v>
      </c>
      <c r="D64" s="54" t="s">
        <v>7</v>
      </c>
      <c r="E64" s="54" t="s">
        <v>13</v>
      </c>
      <c r="F64" s="54" t="s">
        <v>13</v>
      </c>
      <c r="G64" s="54" t="s">
        <v>214</v>
      </c>
      <c r="H64" s="54" t="s">
        <v>55</v>
      </c>
      <c r="I64" s="150">
        <v>3220630.55</v>
      </c>
      <c r="J64" s="134" t="s">
        <v>404</v>
      </c>
    </row>
    <row r="65" spans="1:10" ht="56.25" x14ac:dyDescent="0.25">
      <c r="A65" s="58" t="s">
        <v>26</v>
      </c>
      <c r="B65" s="155" t="s">
        <v>141</v>
      </c>
      <c r="C65" s="53" t="s">
        <v>214</v>
      </c>
      <c r="D65" s="54" t="s">
        <v>7</v>
      </c>
      <c r="E65" s="54" t="s">
        <v>13</v>
      </c>
      <c r="F65" s="49">
        <v>679262.44</v>
      </c>
      <c r="G65" s="63"/>
      <c r="H65" s="63"/>
      <c r="I65" s="150">
        <v>679262.44</v>
      </c>
      <c r="J65" s="134" t="s">
        <v>395</v>
      </c>
    </row>
    <row r="66" spans="1:10" ht="56.25" x14ac:dyDescent="0.25">
      <c r="A66" s="58" t="s">
        <v>14</v>
      </c>
      <c r="B66" s="148" t="s">
        <v>143</v>
      </c>
      <c r="C66" s="53" t="s">
        <v>214</v>
      </c>
      <c r="D66" s="54" t="s">
        <v>7</v>
      </c>
      <c r="E66" s="54" t="s">
        <v>13</v>
      </c>
      <c r="F66" s="50">
        <v>592594.80000000005</v>
      </c>
      <c r="G66" s="63"/>
      <c r="H66" s="63"/>
      <c r="I66" s="87">
        <v>592594.80000000005</v>
      </c>
      <c r="J66" s="134" t="s">
        <v>395</v>
      </c>
    </row>
    <row r="67" spans="1:10" ht="56.25" x14ac:dyDescent="0.25">
      <c r="A67" s="58" t="s">
        <v>21</v>
      </c>
      <c r="B67" s="148" t="s">
        <v>145</v>
      </c>
      <c r="C67" s="53" t="s">
        <v>214</v>
      </c>
      <c r="D67" s="54" t="s">
        <v>7</v>
      </c>
      <c r="E67" s="54" t="s">
        <v>13</v>
      </c>
      <c r="F67" s="49">
        <v>670732.6</v>
      </c>
      <c r="G67" s="63"/>
      <c r="H67" s="63"/>
      <c r="I67" s="150">
        <v>670732.6</v>
      </c>
      <c r="J67" s="134" t="s">
        <v>395</v>
      </c>
    </row>
    <row r="68" spans="1:10" ht="56.25" x14ac:dyDescent="0.25">
      <c r="A68" s="58" t="s">
        <v>15</v>
      </c>
      <c r="B68" s="148" t="s">
        <v>146</v>
      </c>
      <c r="C68" s="58" t="s">
        <v>214</v>
      </c>
      <c r="D68" s="54" t="s">
        <v>7</v>
      </c>
      <c r="E68" s="54" t="s">
        <v>13</v>
      </c>
      <c r="F68" s="49">
        <v>1216640.02</v>
      </c>
      <c r="G68" s="64"/>
      <c r="H68" s="64"/>
      <c r="I68" s="150">
        <v>1216640.02</v>
      </c>
      <c r="J68" s="134" t="s">
        <v>395</v>
      </c>
    </row>
    <row r="69" spans="1:10" ht="56.25" x14ac:dyDescent="0.25">
      <c r="A69" s="58" t="s">
        <v>32</v>
      </c>
      <c r="B69" s="148" t="s">
        <v>149</v>
      </c>
      <c r="C69" s="58" t="s">
        <v>214</v>
      </c>
      <c r="D69" s="54" t="s">
        <v>7</v>
      </c>
      <c r="E69" s="54" t="s">
        <v>13</v>
      </c>
      <c r="F69" s="49">
        <v>633763.38</v>
      </c>
      <c r="G69" s="64"/>
      <c r="H69" s="64"/>
      <c r="I69" s="150">
        <v>633763.38</v>
      </c>
      <c r="J69" s="134" t="s">
        <v>395</v>
      </c>
    </row>
    <row r="70" spans="1:10" ht="56.25" x14ac:dyDescent="0.25">
      <c r="A70" s="58" t="s">
        <v>33</v>
      </c>
      <c r="B70" s="148" t="s">
        <v>151</v>
      </c>
      <c r="C70" s="53" t="s">
        <v>214</v>
      </c>
      <c r="D70" s="54" t="s">
        <v>7</v>
      </c>
      <c r="E70" s="54" t="s">
        <v>13</v>
      </c>
      <c r="F70" s="49">
        <v>678517.64</v>
      </c>
      <c r="G70" s="63"/>
      <c r="H70" s="63"/>
      <c r="I70" s="150">
        <v>678517.64</v>
      </c>
      <c r="J70" s="134" t="s">
        <v>395</v>
      </c>
    </row>
    <row r="71" spans="1:10" ht="56.25" x14ac:dyDescent="0.25">
      <c r="A71" s="58" t="s">
        <v>34</v>
      </c>
      <c r="B71" s="148" t="s">
        <v>152</v>
      </c>
      <c r="C71" s="58" t="s">
        <v>214</v>
      </c>
      <c r="D71" s="54" t="s">
        <v>7</v>
      </c>
      <c r="E71" s="54" t="s">
        <v>13</v>
      </c>
      <c r="F71" s="49">
        <v>898202.58</v>
      </c>
      <c r="G71" s="64"/>
      <c r="H71" s="64"/>
      <c r="I71" s="150">
        <v>898202.58</v>
      </c>
      <c r="J71" s="134" t="s">
        <v>395</v>
      </c>
    </row>
    <row r="72" spans="1:10" ht="56.25" x14ac:dyDescent="0.25">
      <c r="A72" s="58" t="s">
        <v>35</v>
      </c>
      <c r="B72" s="156" t="s">
        <v>155</v>
      </c>
      <c r="C72" s="53" t="s">
        <v>214</v>
      </c>
      <c r="D72" s="54" t="s">
        <v>7</v>
      </c>
      <c r="E72" s="54" t="s">
        <v>13</v>
      </c>
      <c r="F72" s="49">
        <v>4648327.42</v>
      </c>
      <c r="G72" s="63"/>
      <c r="H72" s="63"/>
      <c r="I72" s="150">
        <v>4648327.42</v>
      </c>
      <c r="J72" s="134" t="s">
        <v>395</v>
      </c>
    </row>
    <row r="73" spans="1:10" ht="56.25" x14ac:dyDescent="0.25">
      <c r="A73" s="58" t="s">
        <v>36</v>
      </c>
      <c r="B73" s="148" t="s">
        <v>158</v>
      </c>
      <c r="C73" s="53" t="s">
        <v>214</v>
      </c>
      <c r="D73" s="54" t="s">
        <v>7</v>
      </c>
      <c r="E73" s="54" t="s">
        <v>13</v>
      </c>
      <c r="F73" s="120">
        <v>531679.04</v>
      </c>
      <c r="G73" s="63"/>
      <c r="H73" s="63"/>
      <c r="I73" s="150">
        <v>531679.04</v>
      </c>
      <c r="J73" s="134" t="s">
        <v>395</v>
      </c>
    </row>
    <row r="74" spans="1:10" ht="56.25" x14ac:dyDescent="0.25">
      <c r="A74" s="58" t="s">
        <v>37</v>
      </c>
      <c r="B74" s="148" t="s">
        <v>162</v>
      </c>
      <c r="C74" s="53" t="s">
        <v>212</v>
      </c>
      <c r="D74" s="54" t="s">
        <v>7</v>
      </c>
      <c r="E74" s="54" t="s">
        <v>13</v>
      </c>
      <c r="F74" s="123">
        <v>1664814.94</v>
      </c>
      <c r="G74" s="63"/>
      <c r="H74" s="63"/>
      <c r="I74" s="151">
        <v>1664814.94</v>
      </c>
      <c r="J74" s="134" t="s">
        <v>395</v>
      </c>
    </row>
    <row r="75" spans="1:10" ht="56.25" x14ac:dyDescent="0.25">
      <c r="A75" s="58" t="s">
        <v>56</v>
      </c>
      <c r="B75" s="148" t="s">
        <v>167</v>
      </c>
      <c r="C75" s="53" t="s">
        <v>212</v>
      </c>
      <c r="D75" s="54" t="s">
        <v>7</v>
      </c>
      <c r="E75" s="54" t="s">
        <v>13</v>
      </c>
      <c r="F75" s="50">
        <v>398674.15</v>
      </c>
      <c r="G75" s="63"/>
      <c r="H75" s="63"/>
      <c r="I75" s="87">
        <v>398674.15</v>
      </c>
      <c r="J75" s="134" t="s">
        <v>395</v>
      </c>
    </row>
    <row r="76" spans="1:10" ht="38.25" x14ac:dyDescent="0.25">
      <c r="A76" s="58" t="s">
        <v>63</v>
      </c>
      <c r="B76" s="155" t="s">
        <v>350</v>
      </c>
      <c r="C76" s="58" t="s">
        <v>212</v>
      </c>
      <c r="D76" s="54" t="s">
        <v>6</v>
      </c>
      <c r="E76" s="58" t="s">
        <v>26</v>
      </c>
      <c r="F76" s="50">
        <v>626381.48</v>
      </c>
      <c r="G76" s="64"/>
      <c r="H76" s="64"/>
      <c r="I76" s="87">
        <f>626381.48+550</f>
        <v>626931.48</v>
      </c>
      <c r="J76" s="134" t="s">
        <v>396</v>
      </c>
    </row>
    <row r="77" spans="1:10" ht="38.25" x14ac:dyDescent="0.25">
      <c r="A77" s="58" t="s">
        <v>64</v>
      </c>
      <c r="B77" s="148" t="s">
        <v>169</v>
      </c>
      <c r="C77" s="53" t="s">
        <v>212</v>
      </c>
      <c r="D77" s="54" t="s">
        <v>7</v>
      </c>
      <c r="E77" s="54" t="s">
        <v>13</v>
      </c>
      <c r="F77" s="50">
        <v>582694.55000000005</v>
      </c>
      <c r="G77" s="63"/>
      <c r="H77" s="63"/>
      <c r="I77" s="87">
        <v>582694.55000000005</v>
      </c>
      <c r="J77" s="134" t="s">
        <v>396</v>
      </c>
    </row>
    <row r="78" spans="1:10" ht="28.15" customHeight="1" x14ac:dyDescent="0.25">
      <c r="A78" s="58" t="s">
        <v>68</v>
      </c>
      <c r="B78" s="148" t="s">
        <v>238</v>
      </c>
      <c r="C78" s="58" t="s">
        <v>228</v>
      </c>
      <c r="D78" s="58" t="s">
        <v>6</v>
      </c>
      <c r="E78" s="58" t="s">
        <v>26</v>
      </c>
      <c r="F78" s="60"/>
      <c r="G78" s="90"/>
      <c r="H78" s="50">
        <v>0</v>
      </c>
      <c r="I78" s="87">
        <v>103972.79</v>
      </c>
      <c r="J78" s="134" t="s">
        <v>415</v>
      </c>
    </row>
    <row r="79" spans="1:10" ht="41.45" customHeight="1" x14ac:dyDescent="0.25">
      <c r="A79" s="282" t="s">
        <v>329</v>
      </c>
      <c r="B79" s="282"/>
      <c r="C79" s="282"/>
      <c r="D79" s="282"/>
      <c r="E79" s="282"/>
      <c r="F79" s="282"/>
      <c r="G79" s="282"/>
      <c r="H79" s="282"/>
      <c r="I79" s="282"/>
      <c r="J79" s="282"/>
    </row>
    <row r="80" spans="1:10" ht="65.45" customHeight="1" x14ac:dyDescent="0.25">
      <c r="A80" s="53" t="s">
        <v>227</v>
      </c>
      <c r="B80" s="148" t="s">
        <v>186</v>
      </c>
      <c r="C80" s="53" t="s">
        <v>217</v>
      </c>
      <c r="D80" s="53" t="s">
        <v>322</v>
      </c>
      <c r="E80" s="53" t="s">
        <v>13</v>
      </c>
      <c r="F80" s="126">
        <v>27813248.469999999</v>
      </c>
      <c r="G80" s="130" t="s">
        <v>346</v>
      </c>
      <c r="I80" s="126">
        <v>27813248.469999999</v>
      </c>
      <c r="J80" s="130" t="s">
        <v>404</v>
      </c>
    </row>
    <row r="81" spans="1:10" ht="61.9" customHeight="1" x14ac:dyDescent="0.25">
      <c r="A81" s="53" t="s">
        <v>311</v>
      </c>
      <c r="B81" s="148" t="s">
        <v>187</v>
      </c>
      <c r="C81" s="53" t="s">
        <v>218</v>
      </c>
      <c r="D81" s="53" t="s">
        <v>322</v>
      </c>
      <c r="E81" s="53" t="s">
        <v>13</v>
      </c>
      <c r="F81" s="126">
        <v>6810012.7999999998</v>
      </c>
      <c r="G81" s="130" t="s">
        <v>347</v>
      </c>
      <c r="I81" s="126">
        <v>6810012.7999999998</v>
      </c>
      <c r="J81" s="130" t="s">
        <v>404</v>
      </c>
    </row>
    <row r="82" spans="1:10" ht="36" x14ac:dyDescent="0.25">
      <c r="A82" s="53" t="s">
        <v>55</v>
      </c>
      <c r="B82" s="148" t="s">
        <v>188</v>
      </c>
      <c r="C82" s="53" t="s">
        <v>217</v>
      </c>
      <c r="D82" s="53" t="s">
        <v>322</v>
      </c>
      <c r="E82" s="53" t="s">
        <v>13</v>
      </c>
      <c r="F82" s="126">
        <v>16800000</v>
      </c>
      <c r="G82" s="131" t="s">
        <v>294</v>
      </c>
      <c r="I82" s="126">
        <v>16800000</v>
      </c>
      <c r="J82" s="224" t="s">
        <v>405</v>
      </c>
    </row>
    <row r="83" spans="1:10" ht="54.6" customHeight="1" x14ac:dyDescent="0.25">
      <c r="A83" s="53" t="s">
        <v>6</v>
      </c>
      <c r="B83" s="148" t="s">
        <v>189</v>
      </c>
      <c r="C83" s="53" t="s">
        <v>217</v>
      </c>
      <c r="D83" s="53" t="s">
        <v>322</v>
      </c>
      <c r="E83" s="53" t="s">
        <v>13</v>
      </c>
      <c r="F83" s="126">
        <v>527645.74</v>
      </c>
      <c r="G83" s="130" t="s">
        <v>348</v>
      </c>
      <c r="I83" s="126">
        <v>527645.74</v>
      </c>
      <c r="J83" s="130" t="s">
        <v>404</v>
      </c>
    </row>
    <row r="84" spans="1:10" ht="59.45" customHeight="1" x14ac:dyDescent="0.25">
      <c r="A84" s="53" t="s">
        <v>7</v>
      </c>
      <c r="B84" s="155" t="s">
        <v>190</v>
      </c>
      <c r="C84" s="53" t="s">
        <v>217</v>
      </c>
      <c r="D84" s="53" t="s">
        <v>322</v>
      </c>
      <c r="E84" s="53" t="s">
        <v>13</v>
      </c>
      <c r="F84" s="126">
        <v>498665.86</v>
      </c>
      <c r="G84" s="130" t="s">
        <v>325</v>
      </c>
      <c r="I84" s="126">
        <v>498665.86</v>
      </c>
      <c r="J84" s="130" t="s">
        <v>404</v>
      </c>
    </row>
    <row r="85" spans="1:10" ht="50.45" customHeight="1" x14ac:dyDescent="0.25">
      <c r="A85" s="53" t="s">
        <v>8</v>
      </c>
      <c r="B85" s="148" t="s">
        <v>191</v>
      </c>
      <c r="C85" s="53" t="s">
        <v>217</v>
      </c>
      <c r="D85" s="53" t="s">
        <v>322</v>
      </c>
      <c r="E85" s="53" t="s">
        <v>13</v>
      </c>
      <c r="F85" s="126">
        <v>1132235.94</v>
      </c>
      <c r="G85" s="130" t="s">
        <v>324</v>
      </c>
      <c r="I85" s="126">
        <v>1132235.94</v>
      </c>
      <c r="J85" s="130" t="s">
        <v>404</v>
      </c>
    </row>
    <row r="86" spans="1:10" ht="56.45" customHeight="1" x14ac:dyDescent="0.25">
      <c r="A86" s="53" t="s">
        <v>9</v>
      </c>
      <c r="B86" s="148" t="s">
        <v>192</v>
      </c>
      <c r="C86" s="53" t="s">
        <v>217</v>
      </c>
      <c r="D86" s="53" t="s">
        <v>322</v>
      </c>
      <c r="E86" s="53" t="s">
        <v>13</v>
      </c>
      <c r="F86" s="126">
        <v>1514097.24</v>
      </c>
      <c r="G86" s="130" t="s">
        <v>325</v>
      </c>
      <c r="I86" s="126">
        <v>1514097.24</v>
      </c>
      <c r="J86" s="130" t="s">
        <v>404</v>
      </c>
    </row>
    <row r="87" spans="1:10" ht="51.6" customHeight="1" x14ac:dyDescent="0.25">
      <c r="A87" s="53" t="s">
        <v>10</v>
      </c>
      <c r="B87" s="148" t="s">
        <v>236</v>
      </c>
      <c r="C87" s="53" t="s">
        <v>219</v>
      </c>
      <c r="D87" s="53" t="s">
        <v>322</v>
      </c>
      <c r="E87" s="53" t="s">
        <v>13</v>
      </c>
      <c r="F87" s="126">
        <v>10307691</v>
      </c>
      <c r="G87" s="130" t="s">
        <v>293</v>
      </c>
      <c r="I87" s="126">
        <v>10307691</v>
      </c>
      <c r="J87" s="130" t="s">
        <v>404</v>
      </c>
    </row>
    <row r="88" spans="1:10" ht="49.15" customHeight="1" x14ac:dyDescent="0.25">
      <c r="A88" s="53" t="s">
        <v>11</v>
      </c>
      <c r="B88" s="148" t="s">
        <v>193</v>
      </c>
      <c r="C88" s="53" t="s">
        <v>219</v>
      </c>
      <c r="D88" s="53" t="s">
        <v>322</v>
      </c>
      <c r="E88" s="53" t="s">
        <v>13</v>
      </c>
      <c r="F88" s="126">
        <v>1361234</v>
      </c>
      <c r="G88" s="130" t="s">
        <v>326</v>
      </c>
      <c r="I88" s="126">
        <v>1361234</v>
      </c>
      <c r="J88" s="130" t="s">
        <v>404</v>
      </c>
    </row>
    <row r="89" spans="1:10" ht="55.15" customHeight="1" x14ac:dyDescent="0.25">
      <c r="A89" s="53" t="s">
        <v>12</v>
      </c>
      <c r="B89" s="148" t="s">
        <v>194</v>
      </c>
      <c r="C89" s="53" t="s">
        <v>219</v>
      </c>
      <c r="D89" s="53" t="s">
        <v>322</v>
      </c>
      <c r="E89" s="53" t="s">
        <v>13</v>
      </c>
      <c r="F89" s="126">
        <v>1796882</v>
      </c>
      <c r="G89" s="130" t="s">
        <v>293</v>
      </c>
      <c r="I89" s="126">
        <v>1796882</v>
      </c>
      <c r="J89" s="130" t="s">
        <v>404</v>
      </c>
    </row>
    <row r="90" spans="1:10" ht="49.9" customHeight="1" x14ac:dyDescent="0.25">
      <c r="A90" s="53" t="s">
        <v>13</v>
      </c>
      <c r="B90" s="148" t="s">
        <v>195</v>
      </c>
      <c r="C90" s="53" t="s">
        <v>219</v>
      </c>
      <c r="D90" s="53" t="s">
        <v>322</v>
      </c>
      <c r="E90" s="53" t="s">
        <v>13</v>
      </c>
      <c r="F90" s="126">
        <v>3252913</v>
      </c>
      <c r="G90" s="130" t="s">
        <v>327</v>
      </c>
      <c r="I90" s="126">
        <v>3252913</v>
      </c>
      <c r="J90" s="130" t="s">
        <v>404</v>
      </c>
    </row>
    <row r="91" spans="1:10" ht="45.6" customHeight="1" x14ac:dyDescent="0.25">
      <c r="A91" s="53" t="s">
        <v>26</v>
      </c>
      <c r="B91" s="148" t="s">
        <v>196</v>
      </c>
      <c r="C91" s="53" t="s">
        <v>219</v>
      </c>
      <c r="D91" s="53" t="s">
        <v>322</v>
      </c>
      <c r="E91" s="53" t="s">
        <v>13</v>
      </c>
      <c r="F91" s="126">
        <v>4363013.72</v>
      </c>
      <c r="G91" s="130" t="s">
        <v>295</v>
      </c>
      <c r="I91" s="126">
        <v>4363013.72</v>
      </c>
      <c r="J91" s="130" t="s">
        <v>404</v>
      </c>
    </row>
    <row r="92" spans="1:10" ht="46.15" customHeight="1" x14ac:dyDescent="0.25">
      <c r="A92" s="53" t="s">
        <v>14</v>
      </c>
      <c r="B92" s="148" t="s">
        <v>197</v>
      </c>
      <c r="C92" s="53" t="s">
        <v>217</v>
      </c>
      <c r="D92" s="53" t="s">
        <v>322</v>
      </c>
      <c r="E92" s="53" t="s">
        <v>13</v>
      </c>
      <c r="F92" s="126">
        <v>3710070</v>
      </c>
      <c r="G92" s="130" t="s">
        <v>328</v>
      </c>
      <c r="I92" s="126">
        <v>3710070</v>
      </c>
      <c r="J92" s="130" t="s">
        <v>404</v>
      </c>
    </row>
    <row r="93" spans="1:10" ht="36" x14ac:dyDescent="0.25">
      <c r="A93" s="60" t="s">
        <v>21</v>
      </c>
      <c r="B93" s="148" t="s">
        <v>198</v>
      </c>
      <c r="C93" s="60" t="s">
        <v>218</v>
      </c>
      <c r="D93" s="53" t="s">
        <v>322</v>
      </c>
      <c r="E93" s="53" t="s">
        <v>13</v>
      </c>
      <c r="F93" s="87">
        <v>4503910</v>
      </c>
      <c r="G93" s="132" t="s">
        <v>296</v>
      </c>
      <c r="I93" s="87">
        <v>4503910</v>
      </c>
      <c r="J93" s="223" t="s">
        <v>406</v>
      </c>
    </row>
    <row r="94" spans="1:10" ht="52.9" customHeight="1" x14ac:dyDescent="0.25">
      <c r="A94" s="60" t="s">
        <v>15</v>
      </c>
      <c r="B94" s="156" t="s">
        <v>199</v>
      </c>
      <c r="C94" s="60" t="s">
        <v>214</v>
      </c>
      <c r="D94" s="60" t="s">
        <v>322</v>
      </c>
      <c r="E94" s="60" t="s">
        <v>13</v>
      </c>
      <c r="F94" s="87">
        <v>893986.48</v>
      </c>
      <c r="G94" s="135" t="s">
        <v>297</v>
      </c>
      <c r="I94" s="87">
        <v>893986.48</v>
      </c>
      <c r="J94" s="135" t="s">
        <v>404</v>
      </c>
    </row>
    <row r="95" spans="1:10" ht="54" customHeight="1" x14ac:dyDescent="0.25">
      <c r="A95" s="137">
        <v>16</v>
      </c>
      <c r="B95" s="148" t="s">
        <v>140</v>
      </c>
      <c r="C95" s="63">
        <v>2008</v>
      </c>
      <c r="D95" s="119" t="s">
        <v>6</v>
      </c>
      <c r="E95" s="53" t="s">
        <v>13</v>
      </c>
      <c r="F95" s="150">
        <v>4007747.58</v>
      </c>
      <c r="G95" s="133" t="s">
        <v>298</v>
      </c>
      <c r="I95" s="150">
        <v>4007747.58</v>
      </c>
      <c r="J95" s="133" t="s">
        <v>404</v>
      </c>
    </row>
    <row r="96" spans="1:10" ht="68.45" customHeight="1" x14ac:dyDescent="0.25">
      <c r="A96" s="137">
        <v>17</v>
      </c>
      <c r="B96" s="148" t="s">
        <v>147</v>
      </c>
      <c r="C96" s="54">
        <v>2013</v>
      </c>
      <c r="D96" s="119" t="s">
        <v>7</v>
      </c>
      <c r="E96" s="53" t="s">
        <v>13</v>
      </c>
      <c r="F96" s="150">
        <v>1078628.3</v>
      </c>
      <c r="G96" s="133" t="s">
        <v>299</v>
      </c>
      <c r="I96" s="150">
        <v>1078628.3</v>
      </c>
      <c r="J96" s="133" t="s">
        <v>404</v>
      </c>
    </row>
    <row r="97" spans="1:10" ht="60.6" customHeight="1" x14ac:dyDescent="0.25">
      <c r="A97" s="138">
        <v>18</v>
      </c>
      <c r="B97" s="148" t="s">
        <v>150</v>
      </c>
      <c r="C97" s="58">
        <v>2013</v>
      </c>
      <c r="D97" s="119" t="s">
        <v>7</v>
      </c>
      <c r="E97" s="60" t="s">
        <v>13</v>
      </c>
      <c r="F97" s="150">
        <v>679344.9</v>
      </c>
      <c r="G97" s="133" t="s">
        <v>300</v>
      </c>
      <c r="I97" s="150">
        <v>679344.9</v>
      </c>
      <c r="J97" s="133" t="s">
        <v>404</v>
      </c>
    </row>
    <row r="98" spans="1:10" ht="61.9" customHeight="1" x14ac:dyDescent="0.25">
      <c r="A98" s="137">
        <v>19</v>
      </c>
      <c r="B98" s="148" t="s">
        <v>153</v>
      </c>
      <c r="C98" s="54">
        <v>2013</v>
      </c>
      <c r="D98" s="119" t="s">
        <v>7</v>
      </c>
      <c r="E98" s="53" t="s">
        <v>13</v>
      </c>
      <c r="F98" s="150">
        <v>667175.19999999995</v>
      </c>
      <c r="G98" s="133" t="s">
        <v>300</v>
      </c>
      <c r="I98" s="150">
        <v>667175.19999999995</v>
      </c>
      <c r="J98" s="133" t="s">
        <v>404</v>
      </c>
    </row>
    <row r="99" spans="1:10" ht="46.15" customHeight="1" x14ac:dyDescent="0.25">
      <c r="A99" s="138">
        <v>20</v>
      </c>
      <c r="B99" s="156" t="s">
        <v>289</v>
      </c>
      <c r="C99" s="58">
        <v>2008</v>
      </c>
      <c r="D99" s="119" t="s">
        <v>7</v>
      </c>
      <c r="E99" s="53" t="s">
        <v>13</v>
      </c>
      <c r="F99" s="150">
        <v>496220</v>
      </c>
      <c r="G99" s="135" t="s">
        <v>290</v>
      </c>
      <c r="I99" s="150">
        <v>496220</v>
      </c>
      <c r="J99" s="135" t="s">
        <v>404</v>
      </c>
    </row>
    <row r="100" spans="1:10" ht="59.45" customHeight="1" x14ac:dyDescent="0.25">
      <c r="A100" s="137">
        <v>21</v>
      </c>
      <c r="B100" s="156" t="s">
        <v>157</v>
      </c>
      <c r="C100" s="54">
        <v>2008</v>
      </c>
      <c r="D100" s="119" t="s">
        <v>7</v>
      </c>
      <c r="E100" s="53" t="s">
        <v>13</v>
      </c>
      <c r="F100" s="150">
        <v>3311507</v>
      </c>
      <c r="G100" s="130" t="s">
        <v>321</v>
      </c>
      <c r="I100" s="150">
        <v>3311507</v>
      </c>
      <c r="J100" s="130" t="s">
        <v>407</v>
      </c>
    </row>
    <row r="101" spans="1:10" ht="36" x14ac:dyDescent="0.25">
      <c r="A101" s="138">
        <v>22</v>
      </c>
      <c r="B101" s="148" t="s">
        <v>159</v>
      </c>
      <c r="C101" s="58">
        <v>2011</v>
      </c>
      <c r="D101" s="119" t="s">
        <v>7</v>
      </c>
      <c r="E101" s="53" t="s">
        <v>13</v>
      </c>
      <c r="F101" s="150">
        <v>1108151.94</v>
      </c>
      <c r="G101" s="130" t="s">
        <v>292</v>
      </c>
      <c r="I101" s="150">
        <v>1108151.94</v>
      </c>
      <c r="J101" s="130" t="s">
        <v>404</v>
      </c>
    </row>
    <row r="102" spans="1:10" ht="48.6" customHeight="1" x14ac:dyDescent="0.25">
      <c r="A102" s="137">
        <v>23</v>
      </c>
      <c r="B102" s="148" t="s">
        <v>160</v>
      </c>
      <c r="C102" s="54" t="s">
        <v>214</v>
      </c>
      <c r="D102" s="118" t="s">
        <v>7</v>
      </c>
      <c r="E102" s="53" t="s">
        <v>13</v>
      </c>
      <c r="F102" s="87">
        <v>899413.56</v>
      </c>
      <c r="G102" s="129" t="s">
        <v>291</v>
      </c>
      <c r="I102" s="87">
        <v>899413.56</v>
      </c>
      <c r="J102" s="130" t="s">
        <v>404</v>
      </c>
    </row>
    <row r="103" spans="1:10" ht="55.9" customHeight="1" x14ac:dyDescent="0.25">
      <c r="A103" s="137">
        <v>24</v>
      </c>
      <c r="B103" s="155" t="s">
        <v>161</v>
      </c>
      <c r="C103" s="54" t="s">
        <v>212</v>
      </c>
      <c r="D103" s="79" t="s">
        <v>7</v>
      </c>
      <c r="E103" s="53" t="s">
        <v>13</v>
      </c>
      <c r="F103" s="151">
        <v>617575.52</v>
      </c>
      <c r="G103" s="129" t="s">
        <v>291</v>
      </c>
      <c r="I103" s="151">
        <v>617575.52</v>
      </c>
      <c r="J103" s="130" t="s">
        <v>404</v>
      </c>
    </row>
    <row r="104" spans="1:10" ht="52.9" customHeight="1" x14ac:dyDescent="0.25">
      <c r="A104" s="137">
        <v>25</v>
      </c>
      <c r="B104" s="148" t="s">
        <v>164</v>
      </c>
      <c r="C104" s="54" t="s">
        <v>212</v>
      </c>
      <c r="D104" s="118" t="s">
        <v>7</v>
      </c>
      <c r="E104" s="53" t="s">
        <v>13</v>
      </c>
      <c r="F104" s="87">
        <v>530157.31999999995</v>
      </c>
      <c r="G104" s="129" t="s">
        <v>291</v>
      </c>
      <c r="I104" s="87">
        <v>530157.31999999995</v>
      </c>
      <c r="J104" s="130" t="s">
        <v>404</v>
      </c>
    </row>
    <row r="105" spans="1:10" ht="50.45" customHeight="1" x14ac:dyDescent="0.25">
      <c r="A105" s="138">
        <v>26</v>
      </c>
      <c r="B105" s="148" t="s">
        <v>166</v>
      </c>
      <c r="C105" s="58" t="s">
        <v>212</v>
      </c>
      <c r="D105" s="118" t="s">
        <v>7</v>
      </c>
      <c r="E105" s="53" t="s">
        <v>13</v>
      </c>
      <c r="F105" s="87">
        <v>524891.68999999994</v>
      </c>
      <c r="G105" s="129" t="s">
        <v>291</v>
      </c>
      <c r="I105" s="87">
        <v>524891.68999999994</v>
      </c>
      <c r="J105" s="130" t="s">
        <v>404</v>
      </c>
    </row>
    <row r="106" spans="1:10" ht="60.6" customHeight="1" x14ac:dyDescent="0.25">
      <c r="A106" s="138">
        <v>27</v>
      </c>
      <c r="B106" s="161" t="s">
        <v>177</v>
      </c>
      <c r="C106" s="58" t="s">
        <v>219</v>
      </c>
      <c r="D106" s="79" t="s">
        <v>7</v>
      </c>
      <c r="E106" s="53" t="s">
        <v>13</v>
      </c>
      <c r="F106" s="150">
        <v>1855017</v>
      </c>
      <c r="G106" s="135" t="s">
        <v>323</v>
      </c>
      <c r="I106" s="150">
        <v>1855017</v>
      </c>
      <c r="J106" s="135" t="s">
        <v>404</v>
      </c>
    </row>
    <row r="107" spans="1:10" ht="58.9" customHeight="1" x14ac:dyDescent="0.25">
      <c r="A107" s="137">
        <v>28</v>
      </c>
      <c r="B107" s="148" t="s">
        <v>171</v>
      </c>
      <c r="C107" s="54" t="s">
        <v>212</v>
      </c>
      <c r="D107" s="118" t="s">
        <v>7</v>
      </c>
      <c r="E107" s="53" t="s">
        <v>13</v>
      </c>
      <c r="F107" s="87">
        <v>842706.03</v>
      </c>
      <c r="G107" s="130" t="s">
        <v>321</v>
      </c>
      <c r="I107" s="87">
        <v>842706.03</v>
      </c>
      <c r="J107" s="130" t="s">
        <v>407</v>
      </c>
    </row>
    <row r="108" spans="1:10" ht="63.6" customHeight="1" x14ac:dyDescent="0.25">
      <c r="A108" s="139">
        <v>29</v>
      </c>
      <c r="B108" s="148" t="s">
        <v>203</v>
      </c>
      <c r="C108" s="53" t="s">
        <v>217</v>
      </c>
      <c r="D108" s="53" t="s">
        <v>7</v>
      </c>
      <c r="E108" s="53" t="s">
        <v>13</v>
      </c>
      <c r="F108" s="126">
        <v>1653515</v>
      </c>
      <c r="G108" s="130" t="s">
        <v>321</v>
      </c>
      <c r="I108" s="126">
        <v>1653515</v>
      </c>
      <c r="J108" s="130" t="s">
        <v>407</v>
      </c>
    </row>
    <row r="109" spans="1:10" ht="36" x14ac:dyDescent="0.25">
      <c r="A109" s="138">
        <v>30</v>
      </c>
      <c r="B109" s="155" t="s">
        <v>320</v>
      </c>
      <c r="C109" s="58" t="s">
        <v>214</v>
      </c>
      <c r="D109" s="58" t="s">
        <v>7</v>
      </c>
      <c r="E109" s="53" t="s">
        <v>13</v>
      </c>
      <c r="F109" s="126">
        <v>4688343.87</v>
      </c>
      <c r="G109" s="130" t="s">
        <v>292</v>
      </c>
      <c r="I109" s="126">
        <v>4688343.87</v>
      </c>
      <c r="J109" s="130" t="s">
        <v>404</v>
      </c>
    </row>
    <row r="110" spans="1:10" ht="78" customHeight="1" x14ac:dyDescent="0.25">
      <c r="A110" s="137">
        <v>31</v>
      </c>
      <c r="B110" s="148" t="s">
        <v>142</v>
      </c>
      <c r="C110" s="54" t="s">
        <v>212</v>
      </c>
      <c r="D110" s="54" t="s">
        <v>7</v>
      </c>
      <c r="E110" s="53" t="s">
        <v>13</v>
      </c>
      <c r="F110" s="126">
        <v>1695528.98</v>
      </c>
      <c r="G110" s="133" t="s">
        <v>301</v>
      </c>
      <c r="I110" s="126">
        <v>1695528.98</v>
      </c>
      <c r="J110" s="133" t="s">
        <v>404</v>
      </c>
    </row>
    <row r="111" spans="1:10" ht="59.45" customHeight="1" x14ac:dyDescent="0.25">
      <c r="A111" s="138">
        <v>32</v>
      </c>
      <c r="B111" s="148" t="s">
        <v>144</v>
      </c>
      <c r="C111" s="58" t="s">
        <v>212</v>
      </c>
      <c r="D111" s="58" t="s">
        <v>7</v>
      </c>
      <c r="E111" s="53" t="s">
        <v>13</v>
      </c>
      <c r="F111" s="126">
        <v>681044.38</v>
      </c>
      <c r="G111" s="129" t="s">
        <v>291</v>
      </c>
      <c r="I111" s="126">
        <v>681044.38</v>
      </c>
      <c r="J111" s="133" t="s">
        <v>404</v>
      </c>
    </row>
    <row r="112" spans="1:10" ht="52.15" customHeight="1" x14ac:dyDescent="0.25">
      <c r="A112" s="137">
        <v>33</v>
      </c>
      <c r="B112" s="148" t="s">
        <v>260</v>
      </c>
      <c r="C112" s="54" t="s">
        <v>214</v>
      </c>
      <c r="D112" s="54" t="s">
        <v>7</v>
      </c>
      <c r="E112" s="53" t="s">
        <v>13</v>
      </c>
      <c r="F112" s="126">
        <v>670180.81999999995</v>
      </c>
      <c r="G112" s="129" t="s">
        <v>291</v>
      </c>
      <c r="I112" s="126">
        <v>670180.81999999995</v>
      </c>
      <c r="J112" s="133" t="s">
        <v>404</v>
      </c>
    </row>
    <row r="113" spans="1:10" ht="59.45" customHeight="1" x14ac:dyDescent="0.25">
      <c r="A113" s="139">
        <v>34</v>
      </c>
      <c r="B113" s="156" t="s">
        <v>156</v>
      </c>
      <c r="C113" s="53" t="s">
        <v>218</v>
      </c>
      <c r="D113" s="53" t="s">
        <v>7</v>
      </c>
      <c r="E113" s="53" t="s">
        <v>13</v>
      </c>
      <c r="F113" s="150">
        <v>22230800.050000001</v>
      </c>
      <c r="G113" s="135" t="s">
        <v>288</v>
      </c>
      <c r="I113" s="150">
        <v>22230800.050000001</v>
      </c>
      <c r="J113" s="135" t="s">
        <v>404</v>
      </c>
    </row>
    <row r="114" spans="1:10" ht="42" customHeight="1" x14ac:dyDescent="0.25">
      <c r="A114" s="137">
        <v>35</v>
      </c>
      <c r="B114" s="162" t="s">
        <v>148</v>
      </c>
      <c r="C114" s="54" t="s">
        <v>214</v>
      </c>
      <c r="D114" s="144" t="s">
        <v>7</v>
      </c>
      <c r="E114" s="53" t="s">
        <v>13</v>
      </c>
      <c r="F114" s="150">
        <v>284655.01</v>
      </c>
      <c r="G114" s="135" t="s">
        <v>333</v>
      </c>
      <c r="I114" s="150">
        <v>284655.01</v>
      </c>
      <c r="J114" s="135" t="s">
        <v>404</v>
      </c>
    </row>
    <row r="115" spans="1:10" ht="57.6" customHeight="1" x14ac:dyDescent="0.25">
      <c r="A115" s="139">
        <v>36</v>
      </c>
      <c r="B115" s="162" t="s">
        <v>204</v>
      </c>
      <c r="C115" s="53" t="s">
        <v>217</v>
      </c>
      <c r="D115" s="53" t="s">
        <v>322</v>
      </c>
      <c r="E115" s="53" t="s">
        <v>13</v>
      </c>
      <c r="F115" s="126">
        <v>938431.9</v>
      </c>
      <c r="G115" s="130" t="s">
        <v>335</v>
      </c>
      <c r="I115" s="126">
        <v>938431.9</v>
      </c>
      <c r="J115" s="130" t="s">
        <v>404</v>
      </c>
    </row>
    <row r="116" spans="1:10" ht="100.9" customHeight="1" x14ac:dyDescent="0.25">
      <c r="A116" s="139">
        <v>37</v>
      </c>
      <c r="B116" s="163" t="s">
        <v>206</v>
      </c>
      <c r="C116" s="53" t="s">
        <v>212</v>
      </c>
      <c r="D116" s="53" t="s">
        <v>7</v>
      </c>
      <c r="E116" s="53" t="s">
        <v>13</v>
      </c>
      <c r="F116" s="126">
        <v>302640.65000000002</v>
      </c>
      <c r="G116" s="130" t="s">
        <v>334</v>
      </c>
      <c r="I116" s="126">
        <v>302640.65000000002</v>
      </c>
      <c r="J116" s="130" t="s">
        <v>404</v>
      </c>
    </row>
    <row r="117" spans="1:10" ht="36" x14ac:dyDescent="0.25">
      <c r="A117" s="139">
        <v>38</v>
      </c>
      <c r="B117" s="163" t="s">
        <v>331</v>
      </c>
      <c r="C117" s="53" t="s">
        <v>216</v>
      </c>
      <c r="D117" s="53" t="s">
        <v>7</v>
      </c>
      <c r="E117" s="53" t="s">
        <v>13</v>
      </c>
      <c r="F117" s="126">
        <v>130015.65</v>
      </c>
      <c r="G117" s="130" t="s">
        <v>349</v>
      </c>
      <c r="I117" s="126">
        <v>130015.65</v>
      </c>
      <c r="J117" s="130" t="s">
        <v>414</v>
      </c>
    </row>
    <row r="118" spans="1:10" ht="67.900000000000006" customHeight="1" x14ac:dyDescent="0.25">
      <c r="A118" s="152">
        <v>39</v>
      </c>
      <c r="B118" s="162" t="s">
        <v>207</v>
      </c>
      <c r="C118" s="152" t="s">
        <v>212</v>
      </c>
      <c r="D118" s="60" t="s">
        <v>7</v>
      </c>
      <c r="E118" s="60" t="s">
        <v>13</v>
      </c>
      <c r="F118" s="87">
        <v>148758.54999999999</v>
      </c>
      <c r="G118" s="135" t="s">
        <v>332</v>
      </c>
      <c r="I118" s="87">
        <v>148758.54999999999</v>
      </c>
      <c r="J118" s="135" t="s">
        <v>404</v>
      </c>
    </row>
    <row r="119" spans="1:10" ht="82.15" customHeight="1" x14ac:dyDescent="0.25">
      <c r="A119" s="139">
        <v>40</v>
      </c>
      <c r="B119" s="164" t="s">
        <v>338</v>
      </c>
      <c r="C119" s="139" t="s">
        <v>218</v>
      </c>
      <c r="D119" s="53" t="s">
        <v>7</v>
      </c>
      <c r="E119" s="53" t="s">
        <v>13</v>
      </c>
      <c r="F119" s="126">
        <v>491035</v>
      </c>
      <c r="G119" s="130" t="s">
        <v>339</v>
      </c>
      <c r="I119" s="126">
        <v>491035</v>
      </c>
      <c r="J119" s="135" t="s">
        <v>404</v>
      </c>
    </row>
    <row r="120" spans="1:10" ht="51.6" customHeight="1" x14ac:dyDescent="0.25">
      <c r="A120" s="139">
        <v>41</v>
      </c>
      <c r="B120" s="163" t="s">
        <v>200</v>
      </c>
      <c r="C120" s="139" t="s">
        <v>220</v>
      </c>
      <c r="D120" s="53" t="s">
        <v>7</v>
      </c>
      <c r="E120" s="53" t="s">
        <v>13</v>
      </c>
      <c r="F120" s="126">
        <v>1564524.6</v>
      </c>
      <c r="G120" s="130" t="s">
        <v>336</v>
      </c>
      <c r="I120" s="126">
        <v>1564524.6</v>
      </c>
      <c r="J120" s="130" t="s">
        <v>404</v>
      </c>
    </row>
    <row r="121" spans="1:10" ht="55.15" customHeight="1" x14ac:dyDescent="0.25">
      <c r="A121" s="152">
        <v>42</v>
      </c>
      <c r="B121" s="162" t="s">
        <v>202</v>
      </c>
      <c r="C121" s="152" t="s">
        <v>216</v>
      </c>
      <c r="D121" s="60" t="s">
        <v>7</v>
      </c>
      <c r="E121" s="60" t="s">
        <v>13</v>
      </c>
      <c r="F121" s="87">
        <v>762471.21</v>
      </c>
      <c r="G121" s="135" t="s">
        <v>337</v>
      </c>
      <c r="H121" s="237"/>
      <c r="I121" s="87">
        <v>762471.21</v>
      </c>
      <c r="J121" s="135" t="s">
        <v>404</v>
      </c>
    </row>
    <row r="122" spans="1:10" ht="24" customHeight="1" x14ac:dyDescent="0.25">
      <c r="A122" s="284" t="s">
        <v>442</v>
      </c>
      <c r="B122" s="284"/>
      <c r="C122" s="284"/>
      <c r="D122" s="284"/>
      <c r="E122" s="284"/>
      <c r="F122" s="284"/>
      <c r="G122" s="284"/>
      <c r="H122" s="284"/>
      <c r="I122" s="284"/>
      <c r="J122" s="284"/>
    </row>
    <row r="123" spans="1:10" ht="48.6" customHeight="1" x14ac:dyDescent="0.25">
      <c r="A123" s="232">
        <v>1</v>
      </c>
      <c r="B123" s="231" t="s">
        <v>416</v>
      </c>
      <c r="C123" s="233">
        <v>2001</v>
      </c>
      <c r="D123" s="230">
        <v>5</v>
      </c>
      <c r="E123" s="230">
        <v>11</v>
      </c>
      <c r="F123" s="225"/>
      <c r="G123" s="225"/>
      <c r="H123" s="225"/>
      <c r="I123" s="87">
        <f>7208575.28+3911114.76</f>
        <v>11119690.039999999</v>
      </c>
      <c r="J123" s="231" t="s">
        <v>400</v>
      </c>
    </row>
    <row r="124" spans="1:10" ht="41.45" customHeight="1" x14ac:dyDescent="0.25">
      <c r="A124" s="232">
        <v>2</v>
      </c>
      <c r="B124" s="234" t="s">
        <v>417</v>
      </c>
      <c r="C124" s="233">
        <v>2001</v>
      </c>
      <c r="D124" s="230">
        <v>4</v>
      </c>
      <c r="E124" s="230">
        <v>11</v>
      </c>
      <c r="F124" s="225"/>
      <c r="G124" s="225"/>
      <c r="H124" s="225"/>
      <c r="I124" s="87">
        <v>4621277.4000000004</v>
      </c>
      <c r="J124" s="231" t="s">
        <v>400</v>
      </c>
    </row>
    <row r="125" spans="1:10" ht="42" customHeight="1" x14ac:dyDescent="0.25">
      <c r="A125" s="232">
        <v>3</v>
      </c>
      <c r="B125" s="234" t="s">
        <v>418</v>
      </c>
      <c r="C125" s="233">
        <v>2003</v>
      </c>
      <c r="D125" s="230">
        <v>3</v>
      </c>
      <c r="E125" s="230">
        <v>11</v>
      </c>
      <c r="F125" s="225"/>
      <c r="G125" s="225"/>
      <c r="H125" s="225"/>
      <c r="I125" s="87">
        <v>12512839.029999999</v>
      </c>
      <c r="J125" s="231" t="s">
        <v>400</v>
      </c>
    </row>
    <row r="126" spans="1:10" ht="26.25" x14ac:dyDescent="0.25">
      <c r="A126" s="232">
        <v>4</v>
      </c>
      <c r="B126" s="234" t="s">
        <v>419</v>
      </c>
      <c r="C126" s="233">
        <v>2000</v>
      </c>
      <c r="D126" s="230">
        <v>4</v>
      </c>
      <c r="E126" s="230">
        <v>11</v>
      </c>
      <c r="F126" s="225"/>
      <c r="G126" s="225"/>
      <c r="H126" s="225"/>
      <c r="I126" s="87">
        <v>1030773.36</v>
      </c>
      <c r="J126" s="231" t="s">
        <v>400</v>
      </c>
    </row>
    <row r="127" spans="1:10" ht="26.25" x14ac:dyDescent="0.25">
      <c r="A127" s="232">
        <v>5</v>
      </c>
      <c r="B127" s="234" t="s">
        <v>420</v>
      </c>
      <c r="C127" s="233">
        <v>2003</v>
      </c>
      <c r="D127" s="230">
        <v>4</v>
      </c>
      <c r="E127" s="230">
        <v>11</v>
      </c>
      <c r="F127" s="225"/>
      <c r="G127" s="225"/>
      <c r="H127" s="225"/>
      <c r="I127" s="87">
        <v>133954.07</v>
      </c>
      <c r="J127" s="231" t="s">
        <v>400</v>
      </c>
    </row>
    <row r="128" spans="1:10" ht="26.25" x14ac:dyDescent="0.25">
      <c r="A128" s="232">
        <v>6</v>
      </c>
      <c r="B128" s="234" t="s">
        <v>421</v>
      </c>
      <c r="C128" s="233">
        <v>2006</v>
      </c>
      <c r="D128" s="230">
        <v>5</v>
      </c>
      <c r="E128" s="230">
        <v>11</v>
      </c>
      <c r="F128" s="225"/>
      <c r="G128" s="225"/>
      <c r="H128" s="225"/>
      <c r="I128" s="87">
        <v>165898</v>
      </c>
      <c r="J128" s="231" t="s">
        <v>400</v>
      </c>
    </row>
    <row r="129" spans="1:10" ht="26.25" x14ac:dyDescent="0.25">
      <c r="A129" s="232">
        <v>7</v>
      </c>
      <c r="B129" s="234" t="s">
        <v>422</v>
      </c>
      <c r="C129" s="233">
        <v>2006</v>
      </c>
      <c r="D129" s="230">
        <v>5</v>
      </c>
      <c r="E129" s="230">
        <v>11</v>
      </c>
      <c r="F129" s="225"/>
      <c r="G129" s="225"/>
      <c r="H129" s="225"/>
      <c r="I129" s="87">
        <v>300000</v>
      </c>
      <c r="J129" s="231" t="s">
        <v>400</v>
      </c>
    </row>
    <row r="130" spans="1:10" ht="26.25" x14ac:dyDescent="0.25">
      <c r="A130" s="232">
        <v>8</v>
      </c>
      <c r="B130" s="234" t="s">
        <v>423</v>
      </c>
      <c r="C130" s="233">
        <v>2006</v>
      </c>
      <c r="D130" s="230">
        <v>5</v>
      </c>
      <c r="E130" s="230">
        <v>11</v>
      </c>
      <c r="F130" s="225"/>
      <c r="G130" s="225"/>
      <c r="H130" s="225"/>
      <c r="I130" s="87">
        <v>50000</v>
      </c>
      <c r="J130" s="231" t="s">
        <v>400</v>
      </c>
    </row>
    <row r="131" spans="1:10" ht="26.25" x14ac:dyDescent="0.25">
      <c r="A131" s="232">
        <v>9</v>
      </c>
      <c r="B131" s="234" t="s">
        <v>424</v>
      </c>
      <c r="C131" s="233">
        <v>2006</v>
      </c>
      <c r="D131" s="230">
        <v>5</v>
      </c>
      <c r="E131" s="230">
        <v>11</v>
      </c>
      <c r="F131" s="225"/>
      <c r="G131" s="225"/>
      <c r="H131" s="225"/>
      <c r="I131" s="87">
        <v>43607</v>
      </c>
      <c r="J131" s="231" t="s">
        <v>400</v>
      </c>
    </row>
    <row r="132" spans="1:10" ht="26.25" x14ac:dyDescent="0.25">
      <c r="A132" s="232">
        <v>10</v>
      </c>
      <c r="B132" s="234" t="s">
        <v>425</v>
      </c>
      <c r="C132" s="233">
        <v>2006</v>
      </c>
      <c r="D132" s="230">
        <v>5</v>
      </c>
      <c r="E132" s="230">
        <v>11</v>
      </c>
      <c r="F132" s="225"/>
      <c r="G132" s="225"/>
      <c r="H132" s="225"/>
      <c r="I132" s="87">
        <v>94940</v>
      </c>
      <c r="J132" s="231" t="s">
        <v>400</v>
      </c>
    </row>
    <row r="133" spans="1:10" ht="26.25" x14ac:dyDescent="0.25">
      <c r="A133" s="232">
        <v>11</v>
      </c>
      <c r="B133" s="234" t="s">
        <v>426</v>
      </c>
      <c r="C133" s="233">
        <v>2006</v>
      </c>
      <c r="D133" s="230">
        <v>5</v>
      </c>
      <c r="E133" s="230">
        <v>11</v>
      </c>
      <c r="F133" s="225"/>
      <c r="G133" s="225"/>
      <c r="H133" s="225"/>
      <c r="I133" s="87">
        <v>204274</v>
      </c>
      <c r="J133" s="231" t="s">
        <v>400</v>
      </c>
    </row>
    <row r="134" spans="1:10" ht="26.25" x14ac:dyDescent="0.25">
      <c r="A134" s="232">
        <v>12</v>
      </c>
      <c r="B134" s="234" t="s">
        <v>427</v>
      </c>
      <c r="C134" s="233">
        <v>2006</v>
      </c>
      <c r="D134" s="230">
        <v>5</v>
      </c>
      <c r="E134" s="230">
        <v>11</v>
      </c>
      <c r="F134" s="225"/>
      <c r="G134" s="225"/>
      <c r="H134" s="225"/>
      <c r="I134" s="87">
        <v>35057</v>
      </c>
      <c r="J134" s="231" t="s">
        <v>400</v>
      </c>
    </row>
    <row r="135" spans="1:10" ht="26.25" x14ac:dyDescent="0.25">
      <c r="A135" s="232">
        <v>13</v>
      </c>
      <c r="B135" s="234" t="s">
        <v>428</v>
      </c>
      <c r="C135" s="233">
        <v>2006</v>
      </c>
      <c r="D135" s="230">
        <v>5</v>
      </c>
      <c r="E135" s="230">
        <v>11</v>
      </c>
      <c r="F135" s="225"/>
      <c r="G135" s="225"/>
      <c r="H135" s="225"/>
      <c r="I135" s="87">
        <v>45401</v>
      </c>
      <c r="J135" s="231" t="s">
        <v>400</v>
      </c>
    </row>
    <row r="136" spans="1:10" ht="26.25" x14ac:dyDescent="0.25">
      <c r="A136" s="232">
        <v>14</v>
      </c>
      <c r="B136" s="234" t="s">
        <v>429</v>
      </c>
      <c r="C136" s="233">
        <v>2006</v>
      </c>
      <c r="D136" s="230">
        <v>5</v>
      </c>
      <c r="E136" s="230">
        <v>11</v>
      </c>
      <c r="F136" s="225"/>
      <c r="G136" s="225"/>
      <c r="H136" s="225"/>
      <c r="I136" s="87">
        <v>299430</v>
      </c>
      <c r="J136" s="231" t="s">
        <v>400</v>
      </c>
    </row>
    <row r="137" spans="1:10" ht="26.25" x14ac:dyDescent="0.25">
      <c r="A137" s="232">
        <v>15</v>
      </c>
      <c r="B137" s="234" t="s">
        <v>430</v>
      </c>
      <c r="C137" s="233">
        <v>2006</v>
      </c>
      <c r="D137" s="230">
        <v>5</v>
      </c>
      <c r="E137" s="230">
        <v>11</v>
      </c>
      <c r="F137" s="225"/>
      <c r="G137" s="225"/>
      <c r="H137" s="225"/>
      <c r="I137" s="87">
        <v>23652</v>
      </c>
      <c r="J137" s="231" t="s">
        <v>400</v>
      </c>
    </row>
    <row r="138" spans="1:10" ht="26.25" x14ac:dyDescent="0.25">
      <c r="A138" s="232">
        <v>16</v>
      </c>
      <c r="B138" s="234" t="s">
        <v>431</v>
      </c>
      <c r="C138" s="233">
        <v>2006</v>
      </c>
      <c r="D138" s="230">
        <v>5</v>
      </c>
      <c r="E138" s="230">
        <v>11</v>
      </c>
      <c r="F138" s="225"/>
      <c r="G138" s="225"/>
      <c r="H138" s="225"/>
      <c r="I138" s="87">
        <v>88500</v>
      </c>
      <c r="J138" s="231" t="s">
        <v>400</v>
      </c>
    </row>
    <row r="139" spans="1:10" ht="26.25" x14ac:dyDescent="0.25">
      <c r="A139" s="232">
        <v>17</v>
      </c>
      <c r="B139" s="234" t="s">
        <v>432</v>
      </c>
      <c r="C139" s="233">
        <v>2006</v>
      </c>
      <c r="D139" s="230">
        <v>5</v>
      </c>
      <c r="E139" s="230">
        <v>11</v>
      </c>
      <c r="F139" s="225"/>
      <c r="G139" s="225"/>
      <c r="H139" s="225"/>
      <c r="I139" s="87">
        <v>181954</v>
      </c>
      <c r="J139" s="231" t="s">
        <v>400</v>
      </c>
    </row>
    <row r="140" spans="1:10" ht="26.25" x14ac:dyDescent="0.25">
      <c r="A140" s="232">
        <v>18</v>
      </c>
      <c r="B140" s="234" t="s">
        <v>433</v>
      </c>
      <c r="C140" s="233">
        <v>2006</v>
      </c>
      <c r="D140" s="230">
        <v>5</v>
      </c>
      <c r="E140" s="230">
        <v>11</v>
      </c>
      <c r="F140" s="225"/>
      <c r="G140" s="225"/>
      <c r="H140" s="225"/>
      <c r="I140" s="87">
        <v>112270</v>
      </c>
      <c r="J140" s="231" t="s">
        <v>400</v>
      </c>
    </row>
    <row r="141" spans="1:10" ht="26.25" x14ac:dyDescent="0.25">
      <c r="A141" s="232">
        <v>19</v>
      </c>
      <c r="B141" s="234" t="s">
        <v>434</v>
      </c>
      <c r="C141" s="233">
        <v>2006</v>
      </c>
      <c r="D141" s="230">
        <v>5</v>
      </c>
      <c r="E141" s="230">
        <v>11</v>
      </c>
      <c r="F141" s="225"/>
      <c r="G141" s="225"/>
      <c r="H141" s="225"/>
      <c r="I141" s="87">
        <v>143841</v>
      </c>
      <c r="J141" s="231" t="s">
        <v>400</v>
      </c>
    </row>
    <row r="142" spans="1:10" ht="26.25" x14ac:dyDescent="0.25">
      <c r="A142" s="232">
        <v>20</v>
      </c>
      <c r="B142" s="234" t="s">
        <v>435</v>
      </c>
      <c r="C142" s="233">
        <v>2006</v>
      </c>
      <c r="D142" s="230">
        <v>5</v>
      </c>
      <c r="E142" s="230">
        <v>11</v>
      </c>
      <c r="F142" s="225"/>
      <c r="G142" s="225"/>
      <c r="H142" s="225"/>
      <c r="I142" s="87">
        <v>122257</v>
      </c>
      <c r="J142" s="231" t="s">
        <v>400</v>
      </c>
    </row>
    <row r="143" spans="1:10" ht="26.25" x14ac:dyDescent="0.25">
      <c r="A143" s="232">
        <v>21</v>
      </c>
      <c r="B143" s="234" t="s">
        <v>436</v>
      </c>
      <c r="C143" s="233">
        <v>2006</v>
      </c>
      <c r="D143" s="230">
        <v>5</v>
      </c>
      <c r="E143" s="230">
        <v>11</v>
      </c>
      <c r="F143" s="225"/>
      <c r="G143" s="225"/>
      <c r="H143" s="225"/>
      <c r="I143" s="87">
        <v>203776</v>
      </c>
      <c r="J143" s="231" t="s">
        <v>400</v>
      </c>
    </row>
    <row r="144" spans="1:10" ht="26.25" x14ac:dyDescent="0.25">
      <c r="A144" s="232">
        <v>22</v>
      </c>
      <c r="B144" s="234" t="s">
        <v>437</v>
      </c>
      <c r="C144" s="233">
        <v>2006</v>
      </c>
      <c r="D144" s="230">
        <v>5</v>
      </c>
      <c r="E144" s="230">
        <v>11</v>
      </c>
      <c r="F144" s="225"/>
      <c r="G144" s="225"/>
      <c r="H144" s="225"/>
      <c r="I144" s="87">
        <v>1218831</v>
      </c>
      <c r="J144" s="231" t="s">
        <v>400</v>
      </c>
    </row>
    <row r="145" spans="1:10" ht="26.25" x14ac:dyDescent="0.25">
      <c r="A145" s="232">
        <v>23</v>
      </c>
      <c r="B145" s="234" t="s">
        <v>438</v>
      </c>
      <c r="C145" s="233">
        <v>2006</v>
      </c>
      <c r="D145" s="230">
        <v>5</v>
      </c>
      <c r="E145" s="230">
        <v>11</v>
      </c>
      <c r="F145" s="225"/>
      <c r="G145" s="225"/>
      <c r="H145" s="225"/>
      <c r="I145" s="87">
        <v>255989</v>
      </c>
      <c r="J145" s="231" t="s">
        <v>400</v>
      </c>
    </row>
  </sheetData>
  <mergeCells count="16">
    <mergeCell ref="A79:J79"/>
    <mergeCell ref="A8:J8"/>
    <mergeCell ref="A7:J7"/>
    <mergeCell ref="A122:J122"/>
    <mergeCell ref="A5:J5"/>
    <mergeCell ref="A25:J25"/>
    <mergeCell ref="B30:J30"/>
    <mergeCell ref="F31:I31"/>
    <mergeCell ref="B53:J53"/>
    <mergeCell ref="A9:A11"/>
    <mergeCell ref="B9:B11"/>
    <mergeCell ref="C9:C11"/>
    <mergeCell ref="D9:D11"/>
    <mergeCell ref="E9:E11"/>
    <mergeCell ref="F9:I11"/>
    <mergeCell ref="J9:J11"/>
  </mergeCells>
  <pageMargins left="0.39370078740157483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M68"/>
  <sheetViews>
    <sheetView view="pageBreakPreview" zoomScaleNormal="100" zoomScaleSheetLayoutView="100" workbookViewId="0">
      <selection sqref="A1:J22"/>
    </sheetView>
  </sheetViews>
  <sheetFormatPr defaultColWidth="9.140625" defaultRowHeight="15" x14ac:dyDescent="0.25"/>
  <cols>
    <col min="1" max="1" width="4.5703125" style="56" customWidth="1"/>
    <col min="2" max="2" width="55.85546875" style="100" customWidth="1"/>
    <col min="3" max="3" width="10.140625" style="56" customWidth="1"/>
    <col min="4" max="4" width="9" style="56" customWidth="1"/>
    <col min="5" max="5" width="8.140625" style="56" customWidth="1"/>
    <col min="6" max="6" width="13.7109375" style="56" hidden="1" customWidth="1"/>
    <col min="7" max="7" width="13.140625" style="56" hidden="1" customWidth="1"/>
    <col min="8" max="8" width="2" style="56" hidden="1" customWidth="1"/>
    <col min="9" max="9" width="16.7109375" style="114" customWidth="1"/>
    <col min="10" max="10" width="36.140625" style="100" customWidth="1"/>
    <col min="11" max="11" width="6.5703125" style="56" customWidth="1"/>
    <col min="12" max="12" width="11.42578125" style="56" customWidth="1"/>
    <col min="13" max="13" width="13.5703125" style="56" customWidth="1"/>
    <col min="14" max="14" width="10.85546875" style="56" customWidth="1"/>
    <col min="15" max="15" width="6.28515625" style="56" customWidth="1"/>
    <col min="16" max="16" width="10.85546875" style="56" customWidth="1"/>
    <col min="17" max="17" width="12.28515625" style="56" customWidth="1"/>
    <col min="18" max="18" width="12.5703125" style="56" customWidth="1"/>
    <col min="19" max="16384" width="9.140625" style="56"/>
  </cols>
  <sheetData>
    <row r="1" spans="1:13" ht="32.25" customHeight="1" x14ac:dyDescent="0.25">
      <c r="B1" s="259" t="s">
        <v>82</v>
      </c>
      <c r="C1" s="259"/>
      <c r="D1" s="260"/>
      <c r="E1" s="260"/>
      <c r="F1" s="261"/>
      <c r="G1" s="261"/>
      <c r="H1" s="261"/>
      <c r="I1" s="261"/>
      <c r="J1" s="261"/>
    </row>
    <row r="2" spans="1:13" s="75" customFormat="1" ht="48" customHeight="1" x14ac:dyDescent="0.2">
      <c r="A2" s="249"/>
      <c r="B2" s="262" t="s">
        <v>77</v>
      </c>
      <c r="C2" s="265" t="s">
        <v>307</v>
      </c>
      <c r="D2" s="249" t="s">
        <v>74</v>
      </c>
      <c r="E2" s="249" t="s">
        <v>75</v>
      </c>
      <c r="F2" s="250" t="s">
        <v>309</v>
      </c>
      <c r="G2" s="251"/>
      <c r="H2" s="251"/>
      <c r="I2" s="252"/>
      <c r="J2" s="262" t="s">
        <v>310</v>
      </c>
    </row>
    <row r="3" spans="1:13" s="75" customFormat="1" ht="11.45" customHeight="1" x14ac:dyDescent="0.2">
      <c r="A3" s="249"/>
      <c r="B3" s="263"/>
      <c r="C3" s="266"/>
      <c r="D3" s="249"/>
      <c r="E3" s="249"/>
      <c r="F3" s="253"/>
      <c r="G3" s="254"/>
      <c r="H3" s="254"/>
      <c r="I3" s="255"/>
      <c r="J3" s="268"/>
    </row>
    <row r="4" spans="1:13" s="75" customFormat="1" ht="12" hidden="1" x14ac:dyDescent="0.2">
      <c r="A4" s="249"/>
      <c r="B4" s="264"/>
      <c r="C4" s="267"/>
      <c r="D4" s="249"/>
      <c r="E4" s="249"/>
      <c r="F4" s="256"/>
      <c r="G4" s="257"/>
      <c r="H4" s="257"/>
      <c r="I4" s="258"/>
      <c r="J4" s="269"/>
    </row>
    <row r="5" spans="1:13" s="77" customFormat="1" ht="12.75" x14ac:dyDescent="0.25">
      <c r="A5" s="54" t="s">
        <v>227</v>
      </c>
      <c r="B5" s="80" t="s">
        <v>311</v>
      </c>
      <c r="C5" s="53" t="s">
        <v>55</v>
      </c>
      <c r="D5" s="54" t="s">
        <v>6</v>
      </c>
      <c r="E5" s="54" t="s">
        <v>7</v>
      </c>
      <c r="F5" s="54"/>
      <c r="G5" s="54"/>
      <c r="H5" s="54"/>
      <c r="I5" s="124" t="s">
        <v>8</v>
      </c>
      <c r="J5" s="54" t="s">
        <v>9</v>
      </c>
    </row>
    <row r="6" spans="1:13" s="77" customFormat="1" ht="24.6" customHeight="1" x14ac:dyDescent="0.25">
      <c r="A6" s="78" t="s">
        <v>227</v>
      </c>
      <c r="B6" s="148" t="s">
        <v>182</v>
      </c>
      <c r="C6" s="124" t="s">
        <v>213</v>
      </c>
      <c r="D6" s="124" t="s">
        <v>227</v>
      </c>
      <c r="E6" s="124" t="s">
        <v>11</v>
      </c>
      <c r="F6" s="180">
        <v>8962280.8800000008</v>
      </c>
      <c r="G6" s="180">
        <v>8962280.8800000008</v>
      </c>
      <c r="H6" s="180">
        <v>8962280.8800000008</v>
      </c>
      <c r="I6" s="184">
        <f>224960725.23+1270426739.87</f>
        <v>1495387465.0999999</v>
      </c>
      <c r="J6" s="181" t="s">
        <v>314</v>
      </c>
      <c r="K6" s="76"/>
      <c r="L6" s="76"/>
    </row>
    <row r="7" spans="1:13" s="77" customFormat="1" ht="28.5" customHeight="1" x14ac:dyDescent="0.25">
      <c r="A7" s="78" t="s">
        <v>311</v>
      </c>
      <c r="B7" s="148" t="s">
        <v>259</v>
      </c>
      <c r="C7" s="124" t="s">
        <v>261</v>
      </c>
      <c r="D7" s="124" t="s">
        <v>227</v>
      </c>
      <c r="E7" s="124" t="s">
        <v>11</v>
      </c>
      <c r="F7" s="169"/>
      <c r="G7" s="182"/>
      <c r="H7" s="180">
        <v>0</v>
      </c>
      <c r="I7" s="184">
        <f>4277000+11407473.15+1341519.68</f>
        <v>17025992.830000002</v>
      </c>
      <c r="J7" s="181" t="s">
        <v>314</v>
      </c>
      <c r="K7" s="76"/>
      <c r="L7" s="76"/>
    </row>
    <row r="8" spans="1:13" s="77" customFormat="1" ht="25.5" x14ac:dyDescent="0.25">
      <c r="A8" s="78" t="s">
        <v>55</v>
      </c>
      <c r="B8" s="148" t="s">
        <v>231</v>
      </c>
      <c r="C8" s="124" t="s">
        <v>228</v>
      </c>
      <c r="D8" s="124" t="s">
        <v>227</v>
      </c>
      <c r="E8" s="124" t="s">
        <v>11</v>
      </c>
      <c r="F8" s="169"/>
      <c r="G8" s="182"/>
      <c r="H8" s="180">
        <v>249964</v>
      </c>
      <c r="I8" s="184">
        <f>1107393+7596294.33+133823.49</f>
        <v>8837510.8200000003</v>
      </c>
      <c r="J8" s="181" t="s">
        <v>314</v>
      </c>
      <c r="K8" s="76"/>
      <c r="L8" s="76"/>
    </row>
    <row r="9" spans="1:13" s="77" customFormat="1" ht="38.25" x14ac:dyDescent="0.25">
      <c r="A9" s="78" t="s">
        <v>6</v>
      </c>
      <c r="B9" s="148" t="s">
        <v>232</v>
      </c>
      <c r="C9" s="124" t="s">
        <v>261</v>
      </c>
      <c r="D9" s="124" t="s">
        <v>227</v>
      </c>
      <c r="E9" s="124" t="s">
        <v>11</v>
      </c>
      <c r="F9" s="169"/>
      <c r="G9" s="182"/>
      <c r="H9" s="180">
        <v>219030</v>
      </c>
      <c r="I9" s="185">
        <f>5951615.26+72644477.8+155192.9</f>
        <v>78751285.960000008</v>
      </c>
      <c r="J9" s="181" t="s">
        <v>314</v>
      </c>
      <c r="K9" s="76"/>
      <c r="L9" s="76"/>
    </row>
    <row r="10" spans="1:13" s="77" customFormat="1" ht="32.25" customHeight="1" x14ac:dyDescent="0.25">
      <c r="A10" s="78" t="s">
        <v>7</v>
      </c>
      <c r="B10" s="148" t="s">
        <v>233</v>
      </c>
      <c r="C10" s="124" t="s">
        <v>316</v>
      </c>
      <c r="D10" s="124" t="s">
        <v>227</v>
      </c>
      <c r="E10" s="124" t="s">
        <v>11</v>
      </c>
      <c r="F10" s="169"/>
      <c r="G10" s="182"/>
      <c r="H10" s="180">
        <f>367253</f>
        <v>367253</v>
      </c>
      <c r="I10" s="185">
        <f>3028697.94+5466568+34071902.8</f>
        <v>42567168.739999995</v>
      </c>
      <c r="J10" s="181" t="s">
        <v>314</v>
      </c>
      <c r="K10" s="76"/>
      <c r="L10" s="76"/>
    </row>
    <row r="11" spans="1:13" s="77" customFormat="1" ht="31.5" customHeight="1" x14ac:dyDescent="0.25">
      <c r="A11" s="78" t="s">
        <v>8</v>
      </c>
      <c r="B11" s="148" t="s">
        <v>229</v>
      </c>
      <c r="C11" s="169" t="s">
        <v>228</v>
      </c>
      <c r="D11" s="124" t="s">
        <v>227</v>
      </c>
      <c r="E11" s="124" t="s">
        <v>11</v>
      </c>
      <c r="F11" s="180">
        <f>500000</f>
        <v>500000</v>
      </c>
      <c r="G11" s="180">
        <v>1907491.95</v>
      </c>
      <c r="H11" s="126"/>
      <c r="I11" s="185">
        <f>2407491.95+32772497.16</f>
        <v>35179989.109999999</v>
      </c>
      <c r="J11" s="181" t="s">
        <v>314</v>
      </c>
    </row>
    <row r="12" spans="1:13" s="77" customFormat="1" ht="23.25" customHeight="1" x14ac:dyDescent="0.25">
      <c r="A12" s="78" t="s">
        <v>9</v>
      </c>
      <c r="B12" s="148" t="s">
        <v>230</v>
      </c>
      <c r="C12" s="169" t="s">
        <v>228</v>
      </c>
      <c r="D12" s="124" t="s">
        <v>227</v>
      </c>
      <c r="E12" s="124" t="s">
        <v>11</v>
      </c>
      <c r="F12" s="180">
        <f>495425.5</f>
        <v>495425.5</v>
      </c>
      <c r="G12" s="180">
        <f>1263685.7</f>
        <v>1263685.7</v>
      </c>
      <c r="H12" s="126"/>
      <c r="I12" s="185">
        <f>1759111.2+4365325.63+29000</f>
        <v>6153436.8300000001</v>
      </c>
      <c r="J12" s="181" t="s">
        <v>314</v>
      </c>
    </row>
    <row r="13" spans="1:13" s="77" customFormat="1" ht="38.25" x14ac:dyDescent="0.25">
      <c r="A13" s="58" t="s">
        <v>10</v>
      </c>
      <c r="B13" s="148" t="s">
        <v>170</v>
      </c>
      <c r="C13" s="169" t="s">
        <v>212</v>
      </c>
      <c r="D13" s="124" t="s">
        <v>224</v>
      </c>
      <c r="E13" s="124" t="s">
        <v>12</v>
      </c>
      <c r="F13" s="180">
        <v>592421.86</v>
      </c>
      <c r="G13" s="126"/>
      <c r="H13" s="126"/>
      <c r="I13" s="185">
        <v>0</v>
      </c>
      <c r="J13" s="175" t="s">
        <v>363</v>
      </c>
      <c r="K13" s="76"/>
      <c r="L13" s="76"/>
    </row>
    <row r="14" spans="1:13" s="77" customFormat="1" ht="49.5" customHeight="1" x14ac:dyDescent="0.25">
      <c r="A14" s="58" t="s">
        <v>11</v>
      </c>
      <c r="B14" s="162" t="s">
        <v>330</v>
      </c>
      <c r="C14" s="124" t="s">
        <v>212</v>
      </c>
      <c r="D14" s="124" t="s">
        <v>224</v>
      </c>
      <c r="E14" s="124" t="s">
        <v>12</v>
      </c>
      <c r="F14" s="124"/>
      <c r="G14" s="124"/>
      <c r="H14" s="124"/>
      <c r="I14" s="187">
        <v>0</v>
      </c>
      <c r="J14" s="175" t="s">
        <v>366</v>
      </c>
      <c r="K14" s="76"/>
      <c r="L14" s="76"/>
    </row>
    <row r="15" spans="1:13" s="89" customFormat="1" ht="45" customHeight="1" x14ac:dyDescent="0.2">
      <c r="A15" s="58" t="s">
        <v>12</v>
      </c>
      <c r="B15" s="148" t="s">
        <v>340</v>
      </c>
      <c r="C15" s="58" t="s">
        <v>261</v>
      </c>
      <c r="D15" s="124" t="s">
        <v>227</v>
      </c>
      <c r="E15" s="124" t="s">
        <v>11</v>
      </c>
      <c r="F15" s="49">
        <v>3404765.16</v>
      </c>
      <c r="G15" s="64"/>
      <c r="H15" s="64"/>
      <c r="I15" s="186">
        <f>1998018.42+9180372+28533154</f>
        <v>39711544.420000002</v>
      </c>
      <c r="J15" s="181" t="s">
        <v>314</v>
      </c>
      <c r="K15" s="85"/>
      <c r="L15" s="85"/>
      <c r="M15" s="111"/>
    </row>
    <row r="16" spans="1:13" s="77" customFormat="1" ht="30.75" customHeight="1" x14ac:dyDescent="0.25">
      <c r="A16" s="58" t="s">
        <v>13</v>
      </c>
      <c r="B16" s="148" t="s">
        <v>178</v>
      </c>
      <c r="C16" s="53" t="s">
        <v>212</v>
      </c>
      <c r="D16" s="124" t="s">
        <v>227</v>
      </c>
      <c r="E16" s="124" t="s">
        <v>11</v>
      </c>
      <c r="F16" s="50">
        <v>1266511.54</v>
      </c>
      <c r="G16" s="63"/>
      <c r="H16" s="63"/>
      <c r="I16" s="185">
        <f>1266511.54+8768928.16+159115577.24</f>
        <v>169151016.94</v>
      </c>
      <c r="J16" s="181" t="s">
        <v>314</v>
      </c>
      <c r="K16" s="76"/>
      <c r="L16" s="76"/>
    </row>
    <row r="17" spans="1:13" s="89" customFormat="1" ht="54.75" customHeight="1" x14ac:dyDescent="0.2">
      <c r="A17" s="58" t="s">
        <v>26</v>
      </c>
      <c r="B17" s="148" t="s">
        <v>352</v>
      </c>
      <c r="C17" s="58" t="s">
        <v>261</v>
      </c>
      <c r="D17" s="124" t="s">
        <v>227</v>
      </c>
      <c r="E17" s="124" t="s">
        <v>11</v>
      </c>
      <c r="F17" s="49"/>
      <c r="G17" s="64"/>
      <c r="H17" s="64"/>
      <c r="I17" s="186">
        <v>0</v>
      </c>
      <c r="J17" s="175" t="s">
        <v>372</v>
      </c>
      <c r="K17" s="85"/>
      <c r="L17" s="85"/>
      <c r="M17" s="111"/>
    </row>
    <row r="18" spans="1:13" s="77" customFormat="1" ht="36.6" customHeight="1" x14ac:dyDescent="0.25">
      <c r="A18" s="118" t="s">
        <v>14</v>
      </c>
      <c r="B18" s="129" t="s">
        <v>370</v>
      </c>
      <c r="C18" s="58" t="s">
        <v>261</v>
      </c>
      <c r="D18" s="124" t="s">
        <v>227</v>
      </c>
      <c r="E18" s="124" t="s">
        <v>11</v>
      </c>
      <c r="F18" s="60"/>
      <c r="G18" s="154"/>
      <c r="H18" s="50">
        <v>0</v>
      </c>
      <c r="I18" s="185">
        <f>488900+5354774.11+39417021</f>
        <v>45260695.109999999</v>
      </c>
      <c r="J18" s="181" t="s">
        <v>314</v>
      </c>
      <c r="K18" s="76"/>
      <c r="L18" s="76"/>
    </row>
    <row r="19" spans="1:13" s="77" customFormat="1" ht="66" customHeight="1" x14ac:dyDescent="0.25">
      <c r="A19" s="118" t="s">
        <v>21</v>
      </c>
      <c r="B19" s="183" t="s">
        <v>364</v>
      </c>
      <c r="C19" s="58" t="s">
        <v>365</v>
      </c>
      <c r="D19" s="124" t="s">
        <v>227</v>
      </c>
      <c r="E19" s="124" t="s">
        <v>11</v>
      </c>
      <c r="F19" s="60"/>
      <c r="G19" s="154"/>
      <c r="H19" s="50">
        <v>0</v>
      </c>
      <c r="I19" s="185">
        <f>18489178.8+213024372</f>
        <v>231513550.80000001</v>
      </c>
      <c r="J19" s="181" t="s">
        <v>314</v>
      </c>
      <c r="K19" s="76"/>
      <c r="L19" s="76"/>
    </row>
    <row r="20" spans="1:13" s="77" customFormat="1" ht="49.15" customHeight="1" x14ac:dyDescent="0.25">
      <c r="A20" s="118" t="s">
        <v>15</v>
      </c>
      <c r="B20" s="148" t="s">
        <v>163</v>
      </c>
      <c r="C20" s="58" t="s">
        <v>212</v>
      </c>
      <c r="D20" s="124" t="s">
        <v>224</v>
      </c>
      <c r="E20" s="124" t="s">
        <v>12</v>
      </c>
      <c r="F20" s="50">
        <v>568727.93999999994</v>
      </c>
      <c r="G20" s="64"/>
      <c r="H20" s="64"/>
      <c r="I20" s="185">
        <v>0</v>
      </c>
      <c r="J20" s="175" t="s">
        <v>367</v>
      </c>
      <c r="K20" s="76"/>
      <c r="L20" s="76"/>
    </row>
    <row r="21" spans="1:13" s="89" customFormat="1" ht="35.450000000000003" customHeight="1" x14ac:dyDescent="0.2">
      <c r="A21" s="58" t="s">
        <v>32</v>
      </c>
      <c r="B21" s="52" t="s">
        <v>139</v>
      </c>
      <c r="C21" s="58" t="s">
        <v>214</v>
      </c>
      <c r="D21" s="54" t="s">
        <v>227</v>
      </c>
      <c r="E21" s="54" t="s">
        <v>11</v>
      </c>
      <c r="F21" s="49">
        <v>3404765.16</v>
      </c>
      <c r="G21" s="64"/>
      <c r="H21" s="64"/>
      <c r="I21" s="186">
        <f>3404765.16+259345</f>
        <v>3664110.16</v>
      </c>
      <c r="J21" s="181" t="s">
        <v>314</v>
      </c>
      <c r="K21" s="85"/>
      <c r="L21" s="85"/>
      <c r="M21" s="111"/>
    </row>
    <row r="22" spans="1:13" s="77" customFormat="1" ht="12.75" x14ac:dyDescent="0.25">
      <c r="A22" s="58"/>
      <c r="B22" s="170"/>
      <c r="C22" s="171"/>
      <c r="D22" s="172"/>
      <c r="E22" s="172"/>
      <c r="F22" s="147">
        <f>SUM(F6:F12)</f>
        <v>9957706.3800000008</v>
      </c>
      <c r="G22" s="147">
        <f>SUM(G6:G12)</f>
        <v>12133458.529999999</v>
      </c>
      <c r="H22" s="147">
        <f>SUM(H6:H12)</f>
        <v>9798527.8800000008</v>
      </c>
      <c r="I22" s="147">
        <f>SUM(I6:I21)</f>
        <v>2173203766.8199997</v>
      </c>
      <c r="J22" s="173"/>
    </row>
    <row r="24" spans="1:13" x14ac:dyDescent="0.25">
      <c r="B24" s="101" t="s">
        <v>126</v>
      </c>
    </row>
    <row r="26" spans="1:13" x14ac:dyDescent="0.25">
      <c r="B26" s="102" t="s">
        <v>89</v>
      </c>
    </row>
    <row r="27" spans="1:13" x14ac:dyDescent="0.25">
      <c r="B27" s="103" t="s">
        <v>93</v>
      </c>
    </row>
    <row r="28" spans="1:13" x14ac:dyDescent="0.25">
      <c r="B28" s="103" t="s">
        <v>94</v>
      </c>
    </row>
    <row r="29" spans="1:13" x14ac:dyDescent="0.25">
      <c r="B29" s="103" t="s">
        <v>95</v>
      </c>
    </row>
    <row r="30" spans="1:13" x14ac:dyDescent="0.25">
      <c r="B30" s="103" t="s">
        <v>96</v>
      </c>
    </row>
    <row r="31" spans="1:13" x14ac:dyDescent="0.25">
      <c r="B31" s="103" t="s">
        <v>97</v>
      </c>
    </row>
    <row r="32" spans="1:13" x14ac:dyDescent="0.25">
      <c r="B32" s="103" t="s">
        <v>98</v>
      </c>
    </row>
    <row r="33" spans="2:2" x14ac:dyDescent="0.25">
      <c r="B33" s="103" t="s">
        <v>132</v>
      </c>
    </row>
    <row r="34" spans="2:2" x14ac:dyDescent="0.25">
      <c r="B34" s="103" t="s">
        <v>133</v>
      </c>
    </row>
    <row r="35" spans="2:2" x14ac:dyDescent="0.25">
      <c r="B35" s="103" t="s">
        <v>99</v>
      </c>
    </row>
    <row r="36" spans="2:2" x14ac:dyDescent="0.25">
      <c r="B36" s="103" t="s">
        <v>100</v>
      </c>
    </row>
    <row r="37" spans="2:2" x14ac:dyDescent="0.25">
      <c r="B37" s="103" t="s">
        <v>101</v>
      </c>
    </row>
    <row r="38" spans="2:2" x14ac:dyDescent="0.25">
      <c r="B38" s="103" t="s">
        <v>102</v>
      </c>
    </row>
    <row r="39" spans="2:2" x14ac:dyDescent="0.25">
      <c r="B39" s="103" t="s">
        <v>103</v>
      </c>
    </row>
    <row r="40" spans="2:2" x14ac:dyDescent="0.25">
      <c r="B40" s="103" t="s">
        <v>104</v>
      </c>
    </row>
    <row r="41" spans="2:2" x14ac:dyDescent="0.25">
      <c r="B41" s="103" t="s">
        <v>105</v>
      </c>
    </row>
    <row r="42" spans="2:2" x14ac:dyDescent="0.25">
      <c r="B42" s="103" t="s">
        <v>106</v>
      </c>
    </row>
    <row r="43" spans="2:2" x14ac:dyDescent="0.25">
      <c r="B43" s="103" t="s">
        <v>107</v>
      </c>
    </row>
    <row r="44" spans="2:2" x14ac:dyDescent="0.25">
      <c r="B44" s="103" t="s">
        <v>108</v>
      </c>
    </row>
    <row r="45" spans="2:2" x14ac:dyDescent="0.25">
      <c r="B45" s="103" t="s">
        <v>109</v>
      </c>
    </row>
    <row r="46" spans="2:2" x14ac:dyDescent="0.25">
      <c r="B46" s="103" t="s">
        <v>88</v>
      </c>
    </row>
    <row r="47" spans="2:2" x14ac:dyDescent="0.25">
      <c r="B47" s="102" t="s">
        <v>90</v>
      </c>
    </row>
    <row r="48" spans="2:2" x14ac:dyDescent="0.25">
      <c r="B48" s="103" t="s">
        <v>110</v>
      </c>
    </row>
    <row r="49" spans="2:2" x14ac:dyDescent="0.25">
      <c r="B49" s="103" t="s">
        <v>111</v>
      </c>
    </row>
    <row r="50" spans="2:2" x14ac:dyDescent="0.25">
      <c r="B50" s="103" t="s">
        <v>112</v>
      </c>
    </row>
    <row r="51" spans="2:2" x14ac:dyDescent="0.25">
      <c r="B51" s="103" t="s">
        <v>113</v>
      </c>
    </row>
    <row r="52" spans="2:2" x14ac:dyDescent="0.25">
      <c r="B52" s="103" t="s">
        <v>134</v>
      </c>
    </row>
    <row r="53" spans="2:2" x14ac:dyDescent="0.25">
      <c r="B53" s="103" t="s">
        <v>135</v>
      </c>
    </row>
    <row r="54" spans="2:2" x14ac:dyDescent="0.25">
      <c r="B54" s="103" t="s">
        <v>114</v>
      </c>
    </row>
    <row r="55" spans="2:2" x14ac:dyDescent="0.25">
      <c r="B55" s="103" t="s">
        <v>115</v>
      </c>
    </row>
    <row r="56" spans="2:2" x14ac:dyDescent="0.25">
      <c r="B56" s="103" t="s">
        <v>116</v>
      </c>
    </row>
    <row r="57" spans="2:2" x14ac:dyDescent="0.25">
      <c r="B57" s="103" t="s">
        <v>117</v>
      </c>
    </row>
    <row r="58" spans="2:2" x14ac:dyDescent="0.25">
      <c r="B58" s="103" t="s">
        <v>118</v>
      </c>
    </row>
    <row r="59" spans="2:2" x14ac:dyDescent="0.25">
      <c r="B59" s="103" t="s">
        <v>91</v>
      </c>
    </row>
    <row r="60" spans="2:2" x14ac:dyDescent="0.25">
      <c r="B60" s="102" t="s">
        <v>92</v>
      </c>
    </row>
    <row r="61" spans="2:2" x14ac:dyDescent="0.25">
      <c r="B61" s="103" t="s">
        <v>136</v>
      </c>
    </row>
    <row r="62" spans="2:2" x14ac:dyDescent="0.25">
      <c r="B62" s="103" t="s">
        <v>119</v>
      </c>
    </row>
    <row r="63" spans="2:2" x14ac:dyDescent="0.25">
      <c r="B63" s="103" t="s">
        <v>120</v>
      </c>
    </row>
    <row r="64" spans="2:2" x14ac:dyDescent="0.25">
      <c r="B64" s="103" t="s">
        <v>121</v>
      </c>
    </row>
    <row r="65" spans="2:2" x14ac:dyDescent="0.25">
      <c r="B65" s="103" t="s">
        <v>122</v>
      </c>
    </row>
    <row r="66" spans="2:2" x14ac:dyDescent="0.25">
      <c r="B66" s="103" t="s">
        <v>123</v>
      </c>
    </row>
    <row r="67" spans="2:2" x14ac:dyDescent="0.25">
      <c r="B67" s="103" t="s">
        <v>124</v>
      </c>
    </row>
    <row r="68" spans="2:2" x14ac:dyDescent="0.25">
      <c r="B68" s="103" t="s">
        <v>125</v>
      </c>
    </row>
  </sheetData>
  <mergeCells count="8">
    <mergeCell ref="A2:A4"/>
    <mergeCell ref="F2:I4"/>
    <mergeCell ref="B1:J1"/>
    <mergeCell ref="B2:B4"/>
    <mergeCell ref="C2:C4"/>
    <mergeCell ref="J2:J4"/>
    <mergeCell ref="D2:D4"/>
    <mergeCell ref="E2:E4"/>
  </mergeCells>
  <pageMargins left="0.39370078740157483" right="0.31496062992125984" top="0.35433070866141736" bottom="0.35433070866141736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0"/>
  <sheetViews>
    <sheetView view="pageBreakPreview" zoomScaleNormal="100" zoomScaleSheetLayoutView="100" workbookViewId="0">
      <selection sqref="A1:J7"/>
    </sheetView>
  </sheetViews>
  <sheetFormatPr defaultColWidth="9.140625" defaultRowHeight="15" x14ac:dyDescent="0.25"/>
  <cols>
    <col min="1" max="1" width="5.85546875" style="56" customWidth="1"/>
    <col min="2" max="2" width="55.85546875" style="100" customWidth="1"/>
    <col min="3" max="3" width="10.140625" style="117" customWidth="1"/>
    <col min="4" max="4" width="9" style="56" customWidth="1"/>
    <col min="5" max="5" width="8.140625" style="56" customWidth="1"/>
    <col min="6" max="8" width="13.140625" style="56" hidden="1" customWidth="1"/>
    <col min="9" max="9" width="13.140625" style="56" customWidth="1"/>
    <col min="10" max="10" width="47" style="56" customWidth="1"/>
    <col min="11" max="11" width="13.28515625" style="56" customWidth="1"/>
    <col min="12" max="12" width="6.5703125" style="56" customWidth="1"/>
    <col min="13" max="13" width="11.42578125" style="56" customWidth="1"/>
    <col min="14" max="14" width="13.5703125" style="56" customWidth="1"/>
    <col min="15" max="15" width="10.85546875" style="56" customWidth="1"/>
    <col min="16" max="16" width="6.28515625" style="56" customWidth="1"/>
    <col min="17" max="17" width="10.85546875" style="56" customWidth="1"/>
    <col min="18" max="18" width="12.28515625" style="56" customWidth="1"/>
    <col min="19" max="19" width="12.5703125" style="56" customWidth="1"/>
    <col min="20" max="16384" width="9.140625" style="56"/>
  </cols>
  <sheetData>
    <row r="1" spans="1:11" ht="43.5" customHeight="1" x14ac:dyDescent="0.25">
      <c r="A1" s="259" t="s">
        <v>78</v>
      </c>
      <c r="B1" s="261"/>
      <c r="C1" s="261"/>
      <c r="D1" s="261"/>
      <c r="E1" s="261"/>
      <c r="F1" s="261"/>
      <c r="G1" s="261"/>
      <c r="H1" s="261"/>
      <c r="I1" s="261"/>
      <c r="J1" s="261"/>
      <c r="K1" s="73"/>
    </row>
    <row r="2" spans="1:11" s="75" customFormat="1" ht="87" customHeight="1" x14ac:dyDescent="0.2">
      <c r="A2" s="97" t="s">
        <v>308</v>
      </c>
      <c r="B2" s="153" t="s">
        <v>77</v>
      </c>
      <c r="C2" s="98" t="s">
        <v>307</v>
      </c>
      <c r="D2" s="97" t="s">
        <v>74</v>
      </c>
      <c r="E2" s="97" t="s">
        <v>75</v>
      </c>
      <c r="F2" s="250" t="s">
        <v>309</v>
      </c>
      <c r="G2" s="251"/>
      <c r="H2" s="251"/>
      <c r="I2" s="252"/>
      <c r="J2" s="98" t="s">
        <v>310</v>
      </c>
      <c r="K2" s="74"/>
    </row>
    <row r="3" spans="1:11" s="77" customFormat="1" ht="12" x14ac:dyDescent="0.25">
      <c r="A3" s="54" t="s">
        <v>227</v>
      </c>
      <c r="B3" s="80" t="s">
        <v>311</v>
      </c>
      <c r="C3" s="53" t="s">
        <v>55</v>
      </c>
      <c r="D3" s="54" t="s">
        <v>6</v>
      </c>
      <c r="E3" s="54" t="s">
        <v>7</v>
      </c>
      <c r="F3" s="54"/>
      <c r="G3" s="54"/>
      <c r="H3" s="54"/>
      <c r="I3" s="54" t="s">
        <v>8</v>
      </c>
      <c r="J3" s="54" t="s">
        <v>9</v>
      </c>
      <c r="K3" s="76"/>
    </row>
    <row r="4" spans="1:11" s="77" customFormat="1" ht="38.25" x14ac:dyDescent="0.25">
      <c r="A4" s="58" t="s">
        <v>227</v>
      </c>
      <c r="B4" s="148" t="s">
        <v>208</v>
      </c>
      <c r="C4" s="53" t="s">
        <v>216</v>
      </c>
      <c r="D4" s="54" t="s">
        <v>7</v>
      </c>
      <c r="E4" s="54" t="s">
        <v>13</v>
      </c>
      <c r="F4" s="63">
        <v>2898665.23</v>
      </c>
      <c r="G4" s="63"/>
      <c r="H4" s="63"/>
      <c r="I4" s="63">
        <v>2898665.23</v>
      </c>
      <c r="J4" s="140" t="s">
        <v>305</v>
      </c>
      <c r="K4" s="76"/>
    </row>
    <row r="5" spans="1:11" s="77" customFormat="1" ht="49.5" customHeight="1" x14ac:dyDescent="0.25">
      <c r="A5" s="58" t="s">
        <v>311</v>
      </c>
      <c r="B5" s="148" t="s">
        <v>211</v>
      </c>
      <c r="C5" s="53" t="s">
        <v>216</v>
      </c>
      <c r="D5" s="54" t="s">
        <v>7</v>
      </c>
      <c r="E5" s="54" t="s">
        <v>13</v>
      </c>
      <c r="F5" s="63">
        <v>1822983.99</v>
      </c>
      <c r="G5" s="63"/>
      <c r="H5" s="63"/>
      <c r="I5" s="63">
        <v>1822983.99</v>
      </c>
      <c r="J5" s="140" t="s">
        <v>304</v>
      </c>
      <c r="K5" s="76"/>
    </row>
    <row r="6" spans="1:11" s="77" customFormat="1" ht="45.75" customHeight="1" x14ac:dyDescent="0.25">
      <c r="A6" s="58" t="s">
        <v>55</v>
      </c>
      <c r="B6" s="148" t="s">
        <v>209</v>
      </c>
      <c r="C6" s="53" t="s">
        <v>216</v>
      </c>
      <c r="D6" s="54" t="s">
        <v>7</v>
      </c>
      <c r="E6" s="54" t="s">
        <v>13</v>
      </c>
      <c r="F6" s="63">
        <v>6826050.8600000003</v>
      </c>
      <c r="G6" s="63"/>
      <c r="H6" s="63"/>
      <c r="I6" s="63">
        <v>6826050.8600000003</v>
      </c>
      <c r="J6" s="60" t="s">
        <v>303</v>
      </c>
      <c r="K6" s="76"/>
    </row>
    <row r="7" spans="1:11" s="77" customFormat="1" ht="42" customHeight="1" x14ac:dyDescent="0.25">
      <c r="A7" s="58" t="s">
        <v>6</v>
      </c>
      <c r="B7" s="148" t="s">
        <v>210</v>
      </c>
      <c r="C7" s="53" t="s">
        <v>216</v>
      </c>
      <c r="D7" s="54" t="s">
        <v>7</v>
      </c>
      <c r="E7" s="54" t="s">
        <v>13</v>
      </c>
      <c r="F7" s="63">
        <v>4283835.95</v>
      </c>
      <c r="G7" s="63"/>
      <c r="H7" s="63"/>
      <c r="I7" s="63">
        <v>4283835.95</v>
      </c>
      <c r="J7" s="60" t="s">
        <v>302</v>
      </c>
      <c r="K7" s="76"/>
    </row>
    <row r="8" spans="1:11" s="77" customFormat="1" ht="12" x14ac:dyDescent="0.2">
      <c r="A8" s="51"/>
      <c r="B8" s="80"/>
      <c r="C8" s="53"/>
      <c r="D8" s="54"/>
      <c r="E8" s="54"/>
      <c r="F8" s="141">
        <f>SUM(F4:F5)</f>
        <v>4721649.22</v>
      </c>
      <c r="G8" s="141">
        <f>SUM(G4:G5)</f>
        <v>0</v>
      </c>
      <c r="H8" s="141">
        <f>SUM(H4:H5)</f>
        <v>0</v>
      </c>
      <c r="I8" s="141">
        <f>SUM(I4:I7)</f>
        <v>15831536.030000001</v>
      </c>
      <c r="J8" s="58"/>
      <c r="K8" s="76"/>
    </row>
    <row r="9" spans="1:11" s="89" customFormat="1" ht="12" x14ac:dyDescent="0.2">
      <c r="A9" s="51"/>
      <c r="B9" s="136" t="s">
        <v>130</v>
      </c>
      <c r="C9" s="58"/>
      <c r="D9" s="51"/>
      <c r="E9" s="51"/>
      <c r="F9" s="51"/>
      <c r="G9" s="51"/>
      <c r="H9" s="51"/>
      <c r="I9" s="51"/>
      <c r="J9" s="85"/>
      <c r="K9" s="85"/>
    </row>
    <row r="10" spans="1:11" x14ac:dyDescent="0.25">
      <c r="B10" s="103" t="s">
        <v>94</v>
      </c>
    </row>
    <row r="11" spans="1:11" x14ac:dyDescent="0.25">
      <c r="B11" s="103" t="s">
        <v>95</v>
      </c>
    </row>
    <row r="12" spans="1:11" x14ac:dyDescent="0.25">
      <c r="B12" s="103" t="s">
        <v>96</v>
      </c>
    </row>
    <row r="13" spans="1:11" x14ac:dyDescent="0.25">
      <c r="B13" s="103" t="s">
        <v>97</v>
      </c>
    </row>
    <row r="14" spans="1:11" x14ac:dyDescent="0.25">
      <c r="B14" s="103" t="s">
        <v>98</v>
      </c>
    </row>
    <row r="15" spans="1:11" x14ac:dyDescent="0.25">
      <c r="B15" s="103" t="s">
        <v>132</v>
      </c>
    </row>
    <row r="16" spans="1:11" x14ac:dyDescent="0.25">
      <c r="B16" s="103" t="s">
        <v>133</v>
      </c>
    </row>
    <row r="17" spans="2:2" x14ac:dyDescent="0.25">
      <c r="B17" s="103" t="s">
        <v>99</v>
      </c>
    </row>
    <row r="18" spans="2:2" x14ac:dyDescent="0.25">
      <c r="B18" s="103" t="s">
        <v>100</v>
      </c>
    </row>
    <row r="19" spans="2:2" x14ac:dyDescent="0.25">
      <c r="B19" s="103" t="s">
        <v>101</v>
      </c>
    </row>
    <row r="20" spans="2:2" x14ac:dyDescent="0.25">
      <c r="B20" s="103" t="s">
        <v>102</v>
      </c>
    </row>
    <row r="21" spans="2:2" x14ac:dyDescent="0.25">
      <c r="B21" s="103" t="s">
        <v>103</v>
      </c>
    </row>
    <row r="22" spans="2:2" x14ac:dyDescent="0.25">
      <c r="B22" s="103" t="s">
        <v>104</v>
      </c>
    </row>
    <row r="23" spans="2:2" x14ac:dyDescent="0.25">
      <c r="B23" s="103" t="s">
        <v>105</v>
      </c>
    </row>
    <row r="24" spans="2:2" x14ac:dyDescent="0.25">
      <c r="B24" s="103" t="s">
        <v>106</v>
      </c>
    </row>
    <row r="25" spans="2:2" x14ac:dyDescent="0.25">
      <c r="B25" s="103" t="s">
        <v>107</v>
      </c>
    </row>
    <row r="26" spans="2:2" x14ac:dyDescent="0.25">
      <c r="B26" s="103" t="s">
        <v>108</v>
      </c>
    </row>
    <row r="27" spans="2:2" x14ac:dyDescent="0.25">
      <c r="B27" s="103" t="s">
        <v>109</v>
      </c>
    </row>
    <row r="28" spans="2:2" x14ac:dyDescent="0.25">
      <c r="B28" s="103" t="s">
        <v>88</v>
      </c>
    </row>
    <row r="29" spans="2:2" x14ac:dyDescent="0.25">
      <c r="B29" s="102" t="s">
        <v>90</v>
      </c>
    </row>
    <row r="30" spans="2:2" x14ac:dyDescent="0.25">
      <c r="B30" s="103" t="s">
        <v>110</v>
      </c>
    </row>
    <row r="31" spans="2:2" x14ac:dyDescent="0.25">
      <c r="B31" s="103" t="s">
        <v>111</v>
      </c>
    </row>
    <row r="32" spans="2:2" x14ac:dyDescent="0.25">
      <c r="B32" s="103" t="s">
        <v>112</v>
      </c>
    </row>
    <row r="33" spans="2:2" x14ac:dyDescent="0.25">
      <c r="B33" s="103" t="s">
        <v>113</v>
      </c>
    </row>
    <row r="34" spans="2:2" x14ac:dyDescent="0.25">
      <c r="B34" s="103" t="s">
        <v>134</v>
      </c>
    </row>
    <row r="35" spans="2:2" x14ac:dyDescent="0.25">
      <c r="B35" s="103" t="s">
        <v>135</v>
      </c>
    </row>
    <row r="36" spans="2:2" x14ac:dyDescent="0.25">
      <c r="B36" s="103" t="s">
        <v>114</v>
      </c>
    </row>
    <row r="37" spans="2:2" x14ac:dyDescent="0.25">
      <c r="B37" s="103" t="s">
        <v>115</v>
      </c>
    </row>
    <row r="38" spans="2:2" x14ac:dyDescent="0.25">
      <c r="B38" s="103" t="s">
        <v>116</v>
      </c>
    </row>
    <row r="39" spans="2:2" x14ac:dyDescent="0.25">
      <c r="B39" s="103" t="s">
        <v>117</v>
      </c>
    </row>
    <row r="40" spans="2:2" x14ac:dyDescent="0.25">
      <c r="B40" s="103" t="s">
        <v>118</v>
      </c>
    </row>
    <row r="41" spans="2:2" x14ac:dyDescent="0.25">
      <c r="B41" s="103" t="s">
        <v>91</v>
      </c>
    </row>
    <row r="42" spans="2:2" x14ac:dyDescent="0.25">
      <c r="B42" s="102" t="s">
        <v>92</v>
      </c>
    </row>
    <row r="43" spans="2:2" x14ac:dyDescent="0.25">
      <c r="B43" s="103" t="s">
        <v>136</v>
      </c>
    </row>
    <row r="44" spans="2:2" x14ac:dyDescent="0.25">
      <c r="B44" s="103" t="s">
        <v>119</v>
      </c>
    </row>
    <row r="45" spans="2:2" x14ac:dyDescent="0.25">
      <c r="B45" s="103" t="s">
        <v>120</v>
      </c>
    </row>
    <row r="46" spans="2:2" x14ac:dyDescent="0.25">
      <c r="B46" s="103" t="s">
        <v>121</v>
      </c>
    </row>
    <row r="47" spans="2:2" x14ac:dyDescent="0.25">
      <c r="B47" s="103" t="s">
        <v>122</v>
      </c>
    </row>
    <row r="48" spans="2:2" x14ac:dyDescent="0.25">
      <c r="B48" s="103" t="s">
        <v>123</v>
      </c>
    </row>
    <row r="49" spans="2:2" x14ac:dyDescent="0.25">
      <c r="B49" s="103" t="s">
        <v>124</v>
      </c>
    </row>
    <row r="50" spans="2:2" x14ac:dyDescent="0.25">
      <c r="B50" s="103" t="s">
        <v>125</v>
      </c>
    </row>
  </sheetData>
  <mergeCells count="2">
    <mergeCell ref="F2:I2"/>
    <mergeCell ref="A1:J1"/>
  </mergeCells>
  <pageMargins left="0.39370078740157483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Normal="100" zoomScaleSheetLayoutView="100" workbookViewId="0">
      <selection activeCell="G8" sqref="G8"/>
    </sheetView>
  </sheetViews>
  <sheetFormatPr defaultColWidth="9.140625" defaultRowHeight="15" x14ac:dyDescent="0.25"/>
  <cols>
    <col min="1" max="1" width="5.85546875" style="56" customWidth="1"/>
    <col min="2" max="2" width="55.85546875" style="56" customWidth="1"/>
    <col min="3" max="3" width="12.140625" style="56" customWidth="1"/>
    <col min="4" max="4" width="15.42578125" style="56" customWidth="1"/>
    <col min="5" max="5" width="12" style="56" customWidth="1"/>
    <col min="6" max="6" width="22.7109375" style="56" customWidth="1"/>
    <col min="7" max="7" width="46.85546875" style="56" customWidth="1"/>
    <col min="8" max="9" width="13.28515625" style="56" customWidth="1"/>
    <col min="10" max="10" width="6.5703125" style="56" customWidth="1"/>
    <col min="11" max="11" width="11.42578125" style="56" customWidth="1"/>
    <col min="12" max="12" width="13.5703125" style="56" customWidth="1"/>
    <col min="13" max="13" width="10.85546875" style="56" customWidth="1"/>
    <col min="14" max="14" width="6.28515625" style="56" customWidth="1"/>
    <col min="15" max="15" width="10.85546875" style="56" customWidth="1"/>
    <col min="16" max="16" width="12.28515625" style="56" customWidth="1"/>
    <col min="17" max="17" width="12.5703125" style="56" customWidth="1"/>
    <col min="18" max="16384" width="9.140625" style="56"/>
  </cols>
  <sheetData>
    <row r="1" spans="1:9" ht="33.75" customHeight="1" x14ac:dyDescent="0.3">
      <c r="A1" s="55"/>
      <c r="B1" s="105" t="s">
        <v>312</v>
      </c>
      <c r="C1" s="106"/>
      <c r="D1" s="106"/>
      <c r="E1" s="106"/>
      <c r="F1" s="107"/>
      <c r="G1" s="107"/>
      <c r="H1" s="73"/>
      <c r="I1" s="73"/>
    </row>
    <row r="2" spans="1:9" s="75" customFormat="1" ht="64.5" customHeight="1" x14ac:dyDescent="0.2">
      <c r="A2" s="97"/>
      <c r="B2" s="98" t="s">
        <v>77</v>
      </c>
      <c r="C2" s="98" t="s">
        <v>307</v>
      </c>
      <c r="D2" s="97" t="s">
        <v>74</v>
      </c>
      <c r="E2" s="97" t="s">
        <v>75</v>
      </c>
      <c r="F2" s="98" t="s">
        <v>309</v>
      </c>
      <c r="G2" s="98" t="s">
        <v>310</v>
      </c>
      <c r="H2" s="74"/>
      <c r="I2" s="74"/>
    </row>
    <row r="3" spans="1:9" s="77" customFormat="1" ht="12" x14ac:dyDescent="0.25">
      <c r="A3" s="54" t="s">
        <v>227</v>
      </c>
      <c r="B3" s="58" t="s">
        <v>311</v>
      </c>
      <c r="C3" s="53" t="s">
        <v>55</v>
      </c>
      <c r="D3" s="54" t="s">
        <v>6</v>
      </c>
      <c r="E3" s="54" t="s">
        <v>7</v>
      </c>
      <c r="F3" s="54" t="s">
        <v>8</v>
      </c>
      <c r="G3" s="54" t="s">
        <v>9</v>
      </c>
      <c r="H3" s="76"/>
      <c r="I3" s="76"/>
    </row>
    <row r="4" spans="1:9" s="77" customFormat="1" ht="12" x14ac:dyDescent="0.2">
      <c r="A4" s="51"/>
      <c r="B4" s="80"/>
      <c r="C4" s="60"/>
      <c r="D4" s="58"/>
      <c r="E4" s="58"/>
      <c r="F4" s="104"/>
      <c r="G4" s="104"/>
      <c r="H4" s="76"/>
      <c r="I4" s="76"/>
    </row>
    <row r="6" spans="1:9" x14ac:dyDescent="0.25">
      <c r="B6" s="81" t="s">
        <v>126</v>
      </c>
    </row>
    <row r="8" spans="1:9" ht="45" customHeight="1" x14ac:dyDescent="0.25">
      <c r="B8" s="83" t="s">
        <v>89</v>
      </c>
    </row>
    <row r="9" spans="1:9" x14ac:dyDescent="0.25">
      <c r="B9" s="84" t="s">
        <v>93</v>
      </c>
    </row>
    <row r="10" spans="1:9" ht="36" customHeight="1" x14ac:dyDescent="0.25">
      <c r="B10" s="84" t="s">
        <v>94</v>
      </c>
    </row>
    <row r="11" spans="1:9" x14ac:dyDescent="0.25">
      <c r="B11" s="84" t="s">
        <v>95</v>
      </c>
    </row>
    <row r="12" spans="1:9" x14ac:dyDescent="0.25">
      <c r="B12" s="84" t="s">
        <v>96</v>
      </c>
    </row>
    <row r="13" spans="1:9" x14ac:dyDescent="0.25">
      <c r="B13" s="84" t="s">
        <v>97</v>
      </c>
    </row>
    <row r="14" spans="1:9" ht="22.5" x14ac:dyDescent="0.25">
      <c r="B14" s="84" t="s">
        <v>98</v>
      </c>
    </row>
    <row r="15" spans="1:9" ht="22.5" x14ac:dyDescent="0.25">
      <c r="B15" s="84" t="s">
        <v>132</v>
      </c>
    </row>
    <row r="16" spans="1:9" ht="22.5" x14ac:dyDescent="0.25">
      <c r="B16" s="84" t="s">
        <v>133</v>
      </c>
    </row>
    <row r="17" spans="2:2" ht="13.5" customHeight="1" x14ac:dyDescent="0.25">
      <c r="B17" s="84" t="s">
        <v>99</v>
      </c>
    </row>
    <row r="18" spans="2:2" x14ac:dyDescent="0.25">
      <c r="B18" s="84" t="s">
        <v>100</v>
      </c>
    </row>
    <row r="19" spans="2:2" x14ac:dyDescent="0.25">
      <c r="B19" s="84" t="s">
        <v>101</v>
      </c>
    </row>
    <row r="20" spans="2:2" x14ac:dyDescent="0.25">
      <c r="B20" s="84" t="s">
        <v>102</v>
      </c>
    </row>
    <row r="21" spans="2:2" ht="22.5" x14ac:dyDescent="0.25">
      <c r="B21" s="84" t="s">
        <v>103</v>
      </c>
    </row>
    <row r="22" spans="2:2" ht="22.5" x14ac:dyDescent="0.25">
      <c r="B22" s="84" t="s">
        <v>104</v>
      </c>
    </row>
    <row r="23" spans="2:2" ht="22.5" x14ac:dyDescent="0.25">
      <c r="B23" s="84" t="s">
        <v>105</v>
      </c>
    </row>
    <row r="24" spans="2:2" ht="22.5" x14ac:dyDescent="0.25">
      <c r="B24" s="84" t="s">
        <v>106</v>
      </c>
    </row>
    <row r="25" spans="2:2" x14ac:dyDescent="0.25">
      <c r="B25" s="84" t="s">
        <v>107</v>
      </c>
    </row>
    <row r="26" spans="2:2" x14ac:dyDescent="0.25">
      <c r="B26" s="84" t="s">
        <v>108</v>
      </c>
    </row>
    <row r="27" spans="2:2" x14ac:dyDescent="0.25">
      <c r="B27" s="84" t="s">
        <v>109</v>
      </c>
    </row>
    <row r="28" spans="2:2" ht="16.5" customHeight="1" x14ac:dyDescent="0.25">
      <c r="B28" s="84" t="s">
        <v>88</v>
      </c>
    </row>
    <row r="29" spans="2:2" x14ac:dyDescent="0.25">
      <c r="B29" s="83" t="s">
        <v>90</v>
      </c>
    </row>
    <row r="30" spans="2:2" ht="22.5" x14ac:dyDescent="0.25">
      <c r="B30" s="84" t="s">
        <v>110</v>
      </c>
    </row>
    <row r="31" spans="2:2" x14ac:dyDescent="0.25">
      <c r="B31" s="84" t="s">
        <v>111</v>
      </c>
    </row>
    <row r="32" spans="2:2" x14ac:dyDescent="0.25">
      <c r="B32" s="84" t="s">
        <v>112</v>
      </c>
    </row>
    <row r="33" spans="2:2" ht="22.5" x14ac:dyDescent="0.25">
      <c r="B33" s="84" t="s">
        <v>113</v>
      </c>
    </row>
    <row r="34" spans="2:2" ht="22.5" x14ac:dyDescent="0.25">
      <c r="B34" s="84" t="s">
        <v>134</v>
      </c>
    </row>
    <row r="35" spans="2:2" ht="22.5" x14ac:dyDescent="0.25">
      <c r="B35" s="84" t="s">
        <v>135</v>
      </c>
    </row>
    <row r="36" spans="2:2" x14ac:dyDescent="0.25">
      <c r="B36" s="84" t="s">
        <v>114</v>
      </c>
    </row>
    <row r="37" spans="2:2" x14ac:dyDescent="0.25">
      <c r="B37" s="84" t="s">
        <v>115</v>
      </c>
    </row>
    <row r="38" spans="2:2" ht="22.5" x14ac:dyDescent="0.25">
      <c r="B38" s="84" t="s">
        <v>116</v>
      </c>
    </row>
    <row r="39" spans="2:2" ht="7.5" customHeight="1" x14ac:dyDescent="0.25">
      <c r="B39" s="84" t="s">
        <v>117</v>
      </c>
    </row>
    <row r="40" spans="2:2" x14ac:dyDescent="0.25">
      <c r="B40" s="84" t="s">
        <v>118</v>
      </c>
    </row>
    <row r="41" spans="2:2" x14ac:dyDescent="0.25">
      <c r="B41" s="84" t="s">
        <v>91</v>
      </c>
    </row>
    <row r="42" spans="2:2" x14ac:dyDescent="0.25">
      <c r="B42" s="83" t="s">
        <v>92</v>
      </c>
    </row>
    <row r="43" spans="2:2" ht="33.75" x14ac:dyDescent="0.25">
      <c r="B43" s="84" t="s">
        <v>136</v>
      </c>
    </row>
    <row r="44" spans="2:2" x14ac:dyDescent="0.25">
      <c r="B44" s="84" t="s">
        <v>119</v>
      </c>
    </row>
    <row r="45" spans="2:2" x14ac:dyDescent="0.25">
      <c r="B45" s="84" t="s">
        <v>120</v>
      </c>
    </row>
    <row r="46" spans="2:2" ht="22.5" x14ac:dyDescent="0.25">
      <c r="B46" s="84" t="s">
        <v>121</v>
      </c>
    </row>
    <row r="47" spans="2:2" ht="45" x14ac:dyDescent="0.25">
      <c r="B47" s="84" t="s">
        <v>122</v>
      </c>
    </row>
    <row r="48" spans="2:2" ht="45" x14ac:dyDescent="0.25">
      <c r="B48" s="84" t="s">
        <v>123</v>
      </c>
    </row>
    <row r="49" spans="2:2" ht="33.75" x14ac:dyDescent="0.25">
      <c r="B49" s="84" t="s">
        <v>124</v>
      </c>
    </row>
    <row r="50" spans="2:2" ht="7.5" customHeight="1" x14ac:dyDescent="0.25">
      <c r="B50" s="84" t="s">
        <v>125</v>
      </c>
    </row>
    <row r="63" spans="2:2" ht="7.5" customHeight="1" x14ac:dyDescent="0.25"/>
  </sheetData>
  <pageMargins left="0.39370078740157483" right="0.31496062992125984" top="0.35433070866141736" bottom="0.35433070866141736" header="0.31496062992125984" footer="0.31496062992125984"/>
  <pageSetup paperSize="8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1"/>
  <sheetViews>
    <sheetView view="pageBreakPreview" zoomScaleNormal="100" zoomScaleSheetLayoutView="100" workbookViewId="0">
      <selection sqref="A1:J15"/>
    </sheetView>
  </sheetViews>
  <sheetFormatPr defaultColWidth="9.140625" defaultRowHeight="15" x14ac:dyDescent="0.25"/>
  <cols>
    <col min="1" max="1" width="5.85546875" style="82" customWidth="1"/>
    <col min="2" max="2" width="55.85546875" style="114" customWidth="1"/>
    <col min="3" max="3" width="10.140625" style="82" customWidth="1"/>
    <col min="4" max="4" width="9" style="82" customWidth="1"/>
    <col min="5" max="5" width="8.140625" style="82" customWidth="1"/>
    <col min="6" max="6" width="13.140625" style="82" hidden="1" customWidth="1"/>
    <col min="7" max="8" width="13.140625" style="113" hidden="1" customWidth="1"/>
    <col min="9" max="9" width="23.85546875" style="145" customWidth="1"/>
    <col min="10" max="10" width="39.5703125" style="82" customWidth="1"/>
    <col min="11" max="12" width="13.28515625" style="56" customWidth="1"/>
    <col min="13" max="13" width="6.5703125" style="56" customWidth="1"/>
    <col min="14" max="16384" width="9.140625" style="56"/>
  </cols>
  <sheetData>
    <row r="1" spans="1:13" ht="42.75" customHeight="1" x14ac:dyDescent="0.25">
      <c r="B1" s="270" t="s">
        <v>362</v>
      </c>
      <c r="C1" s="271"/>
      <c r="D1" s="271"/>
      <c r="E1" s="271"/>
      <c r="F1" s="271"/>
      <c r="G1" s="271"/>
      <c r="H1" s="271"/>
      <c r="I1" s="271"/>
      <c r="J1" s="271"/>
      <c r="K1" s="73"/>
      <c r="L1" s="73"/>
    </row>
    <row r="2" spans="1:13" s="75" customFormat="1" ht="64.150000000000006" customHeight="1" x14ac:dyDescent="0.2">
      <c r="A2" s="97" t="s">
        <v>308</v>
      </c>
      <c r="B2" s="178" t="s">
        <v>77</v>
      </c>
      <c r="C2" s="98" t="s">
        <v>307</v>
      </c>
      <c r="D2" s="97" t="s">
        <v>74</v>
      </c>
      <c r="E2" s="97" t="s">
        <v>75</v>
      </c>
      <c r="F2" s="250" t="s">
        <v>309</v>
      </c>
      <c r="G2" s="251"/>
      <c r="H2" s="251"/>
      <c r="I2" s="252"/>
      <c r="J2" s="98" t="s">
        <v>310</v>
      </c>
      <c r="K2" s="74"/>
      <c r="L2" s="74"/>
    </row>
    <row r="3" spans="1:13" s="77" customFormat="1" ht="12.75" x14ac:dyDescent="0.25">
      <c r="A3" s="54" t="s">
        <v>227</v>
      </c>
      <c r="B3" s="58" t="s">
        <v>311</v>
      </c>
      <c r="C3" s="53" t="s">
        <v>55</v>
      </c>
      <c r="D3" s="54" t="s">
        <v>6</v>
      </c>
      <c r="E3" s="54" t="s">
        <v>7</v>
      </c>
      <c r="F3" s="54"/>
      <c r="G3" s="54"/>
      <c r="H3" s="54"/>
      <c r="I3" s="124" t="s">
        <v>8</v>
      </c>
      <c r="J3" s="54" t="s">
        <v>9</v>
      </c>
      <c r="K3" s="76"/>
      <c r="L3" s="76"/>
    </row>
    <row r="4" spans="1:13" s="77" customFormat="1" ht="28.5" customHeight="1" x14ac:dyDescent="0.25">
      <c r="A4" s="58" t="s">
        <v>227</v>
      </c>
      <c r="B4" s="52" t="s">
        <v>235</v>
      </c>
      <c r="C4" s="53" t="s">
        <v>213</v>
      </c>
      <c r="D4" s="54" t="s">
        <v>6</v>
      </c>
      <c r="E4" s="54" t="s">
        <v>26</v>
      </c>
      <c r="F4" s="50">
        <v>614810.5</v>
      </c>
      <c r="G4" s="50"/>
      <c r="H4" s="63"/>
      <c r="I4" s="87">
        <v>614810.5</v>
      </c>
      <c r="J4" s="175" t="s">
        <v>341</v>
      </c>
      <c r="K4" s="76"/>
      <c r="L4" s="76"/>
    </row>
    <row r="5" spans="1:13" s="89" customFormat="1" ht="31.5" customHeight="1" x14ac:dyDescent="0.2">
      <c r="A5" s="58" t="s">
        <v>311</v>
      </c>
      <c r="B5" s="148" t="s">
        <v>179</v>
      </c>
      <c r="C5" s="53" t="s">
        <v>215</v>
      </c>
      <c r="D5" s="54" t="s">
        <v>6</v>
      </c>
      <c r="E5" s="54" t="s">
        <v>26</v>
      </c>
      <c r="F5" s="58"/>
      <c r="G5" s="121"/>
      <c r="H5" s="122"/>
      <c r="I5" s="87">
        <v>734208.42</v>
      </c>
      <c r="J5" s="175"/>
    </row>
    <row r="6" spans="1:13" s="77" customFormat="1" ht="33" customHeight="1" x14ac:dyDescent="0.25">
      <c r="A6" s="58" t="s">
        <v>55</v>
      </c>
      <c r="B6" s="148" t="s">
        <v>360</v>
      </c>
      <c r="C6" s="53" t="s">
        <v>216</v>
      </c>
      <c r="D6" s="54" t="s">
        <v>6</v>
      </c>
      <c r="E6" s="54" t="s">
        <v>26</v>
      </c>
      <c r="F6" s="49">
        <v>2271136.7200000002</v>
      </c>
      <c r="G6" s="63"/>
      <c r="H6" s="63"/>
      <c r="I6" s="186">
        <f>2271136.72+3206824.4</f>
        <v>5477961.1200000001</v>
      </c>
      <c r="J6" s="175" t="s">
        <v>355</v>
      </c>
      <c r="K6" s="76"/>
      <c r="L6" s="76"/>
    </row>
    <row r="7" spans="1:13" s="89" customFormat="1" ht="38.25" x14ac:dyDescent="0.2">
      <c r="A7" s="58" t="s">
        <v>6</v>
      </c>
      <c r="B7" s="155" t="s">
        <v>174</v>
      </c>
      <c r="C7" s="58" t="s">
        <v>215</v>
      </c>
      <c r="D7" s="54" t="s">
        <v>6</v>
      </c>
      <c r="E7" s="54" t="s">
        <v>26</v>
      </c>
      <c r="F7" s="49">
        <f>1067326.31</f>
        <v>1067326.31</v>
      </c>
      <c r="G7" s="50">
        <v>35000</v>
      </c>
      <c r="H7" s="64"/>
      <c r="I7" s="150">
        <f>1067326.31+35000+748700</f>
        <v>1851026.31</v>
      </c>
      <c r="J7" s="175" t="s">
        <v>345</v>
      </c>
      <c r="K7" s="85"/>
      <c r="L7" s="85"/>
    </row>
    <row r="8" spans="1:13" s="89" customFormat="1" ht="38.25" x14ac:dyDescent="0.2">
      <c r="A8" s="58" t="s">
        <v>7</v>
      </c>
      <c r="B8" s="148" t="s">
        <v>181</v>
      </c>
      <c r="C8" s="58" t="s">
        <v>212</v>
      </c>
      <c r="D8" s="54" t="s">
        <v>6</v>
      </c>
      <c r="E8" s="54" t="s">
        <v>26</v>
      </c>
      <c r="F8" s="50">
        <v>3253232.56</v>
      </c>
      <c r="G8" s="64"/>
      <c r="H8" s="64"/>
      <c r="I8" s="87">
        <v>3253232.56</v>
      </c>
      <c r="J8" s="175"/>
      <c r="K8" s="85"/>
      <c r="L8" s="85"/>
    </row>
    <row r="9" spans="1:13" s="77" customFormat="1" ht="40.9" customHeight="1" x14ac:dyDescent="0.25">
      <c r="A9" s="78" t="s">
        <v>8</v>
      </c>
      <c r="B9" s="148" t="s">
        <v>180</v>
      </c>
      <c r="C9" s="54" t="s">
        <v>316</v>
      </c>
      <c r="D9" s="54" t="s">
        <v>6</v>
      </c>
      <c r="E9" s="54" t="s">
        <v>26</v>
      </c>
      <c r="F9" s="60"/>
      <c r="G9" s="90"/>
      <c r="H9" s="50"/>
      <c r="I9" s="87">
        <v>4342633.46</v>
      </c>
      <c r="J9" s="175" t="s">
        <v>315</v>
      </c>
      <c r="K9" s="76"/>
      <c r="L9" s="76"/>
    </row>
    <row r="10" spans="1:13" s="89" customFormat="1" ht="45" customHeight="1" x14ac:dyDescent="0.2">
      <c r="A10" s="58" t="s">
        <v>9</v>
      </c>
      <c r="B10" s="148" t="s">
        <v>351</v>
      </c>
      <c r="C10" s="58" t="s">
        <v>261</v>
      </c>
      <c r="D10" s="54" t="s">
        <v>6</v>
      </c>
      <c r="E10" s="54" t="s">
        <v>26</v>
      </c>
      <c r="F10" s="49">
        <v>3404765.16</v>
      </c>
      <c r="G10" s="64"/>
      <c r="H10" s="64"/>
      <c r="I10" s="150">
        <f>49658.18+140135.91</f>
        <v>189794.09</v>
      </c>
      <c r="J10" s="176"/>
      <c r="K10" s="85"/>
      <c r="L10" s="85"/>
      <c r="M10" s="111"/>
    </row>
    <row r="11" spans="1:13" s="89" customFormat="1" ht="38.25" customHeight="1" x14ac:dyDescent="0.2">
      <c r="A11" s="58" t="s">
        <v>11</v>
      </c>
      <c r="B11" s="148" t="s">
        <v>353</v>
      </c>
      <c r="C11" s="58" t="s">
        <v>261</v>
      </c>
      <c r="D11" s="54" t="s">
        <v>6</v>
      </c>
      <c r="E11" s="54" t="s">
        <v>26</v>
      </c>
      <c r="F11" s="49"/>
      <c r="G11" s="64"/>
      <c r="H11" s="64"/>
      <c r="I11" s="150">
        <v>1571699.91</v>
      </c>
      <c r="J11" s="176" t="s">
        <v>356</v>
      </c>
      <c r="K11" s="85"/>
      <c r="L11" s="85"/>
      <c r="M11" s="111"/>
    </row>
    <row r="12" spans="1:13" s="77" customFormat="1" ht="63" customHeight="1" x14ac:dyDescent="0.25">
      <c r="A12" s="78" t="s">
        <v>12</v>
      </c>
      <c r="B12" s="179" t="s">
        <v>357</v>
      </c>
      <c r="C12" s="58" t="s">
        <v>261</v>
      </c>
      <c r="D12" s="54" t="s">
        <v>6</v>
      </c>
      <c r="E12" s="54" t="s">
        <v>26</v>
      </c>
      <c r="F12" s="53"/>
      <c r="G12" s="91"/>
      <c r="H12" s="50">
        <v>0</v>
      </c>
      <c r="I12" s="185">
        <v>2742154</v>
      </c>
      <c r="J12" s="175" t="s">
        <v>358</v>
      </c>
      <c r="K12" s="76"/>
      <c r="L12" s="76"/>
    </row>
    <row r="13" spans="1:13" s="77" customFormat="1" ht="51" x14ac:dyDescent="0.25">
      <c r="A13" s="78" t="s">
        <v>13</v>
      </c>
      <c r="B13" s="148" t="s">
        <v>263</v>
      </c>
      <c r="C13" s="54" t="s">
        <v>316</v>
      </c>
      <c r="D13" s="54" t="s">
        <v>6</v>
      </c>
      <c r="E13" s="54" t="s">
        <v>26</v>
      </c>
      <c r="F13" s="53"/>
      <c r="G13" s="92" t="s">
        <v>223</v>
      </c>
      <c r="H13" s="49">
        <v>23704462.809999999</v>
      </c>
      <c r="I13" s="150">
        <v>23704462.809999999</v>
      </c>
      <c r="J13" s="175" t="s">
        <v>315</v>
      </c>
      <c r="K13" s="76"/>
      <c r="L13" s="76"/>
    </row>
    <row r="14" spans="1:13" s="77" customFormat="1" ht="48.75" customHeight="1" x14ac:dyDescent="0.25">
      <c r="A14" s="78" t="s">
        <v>26</v>
      </c>
      <c r="B14" s="179" t="s">
        <v>368</v>
      </c>
      <c r="C14" s="58" t="s">
        <v>261</v>
      </c>
      <c r="D14" s="54" t="s">
        <v>6</v>
      </c>
      <c r="E14" s="54" t="s">
        <v>26</v>
      </c>
      <c r="F14" s="53"/>
      <c r="G14" s="91"/>
      <c r="H14" s="50">
        <v>0</v>
      </c>
      <c r="I14" s="185">
        <v>1492500</v>
      </c>
      <c r="J14" s="176" t="s">
        <v>356</v>
      </c>
      <c r="K14" s="76"/>
      <c r="L14" s="76"/>
    </row>
    <row r="15" spans="1:13" s="77" customFormat="1" ht="48.75" customHeight="1" x14ac:dyDescent="0.25">
      <c r="A15" s="78" t="s">
        <v>14</v>
      </c>
      <c r="B15" s="179" t="s">
        <v>371</v>
      </c>
      <c r="C15" s="58" t="s">
        <v>365</v>
      </c>
      <c r="D15" s="54" t="s">
        <v>6</v>
      </c>
      <c r="E15" s="54" t="s">
        <v>26</v>
      </c>
      <c r="F15" s="53"/>
      <c r="G15" s="91"/>
      <c r="H15" s="50">
        <v>0</v>
      </c>
      <c r="I15" s="185">
        <v>3030535</v>
      </c>
      <c r="J15" s="176" t="s">
        <v>356</v>
      </c>
      <c r="K15" s="76"/>
      <c r="L15" s="76"/>
    </row>
    <row r="16" spans="1:13" s="77" customFormat="1" ht="12.75" x14ac:dyDescent="0.25">
      <c r="A16" s="58"/>
      <c r="B16" s="52"/>
      <c r="C16" s="60"/>
      <c r="D16" s="58"/>
      <c r="E16" s="58"/>
      <c r="F16" s="62">
        <f>SUM(F4:F13)</f>
        <v>10611271.25</v>
      </c>
      <c r="G16" s="62">
        <f>SUM(G4:G13)</f>
        <v>35000</v>
      </c>
      <c r="H16" s="62">
        <f>SUM(H4:H13)</f>
        <v>23704462.809999999</v>
      </c>
      <c r="I16" s="128">
        <v>45974483.18</v>
      </c>
      <c r="J16" s="127"/>
      <c r="K16" s="76"/>
      <c r="L16" s="76"/>
    </row>
    <row r="17" spans="2:2" s="56" customFormat="1" x14ac:dyDescent="0.25">
      <c r="B17" s="112" t="s">
        <v>126</v>
      </c>
    </row>
    <row r="18" spans="2:2" s="56" customFormat="1" ht="7.5" customHeight="1" x14ac:dyDescent="0.25">
      <c r="B18" s="114"/>
    </row>
    <row r="19" spans="2:2" s="56" customFormat="1" x14ac:dyDescent="0.25">
      <c r="B19" s="115" t="s">
        <v>89</v>
      </c>
    </row>
    <row r="20" spans="2:2" s="56" customFormat="1" x14ac:dyDescent="0.25">
      <c r="B20" s="116" t="s">
        <v>93</v>
      </c>
    </row>
    <row r="21" spans="2:2" s="56" customFormat="1" x14ac:dyDescent="0.25">
      <c r="B21" s="116" t="s">
        <v>94</v>
      </c>
    </row>
    <row r="22" spans="2:2" s="56" customFormat="1" x14ac:dyDescent="0.25">
      <c r="B22" s="116" t="s">
        <v>95</v>
      </c>
    </row>
    <row r="23" spans="2:2" s="56" customFormat="1" x14ac:dyDescent="0.25">
      <c r="B23" s="116" t="s">
        <v>96</v>
      </c>
    </row>
    <row r="24" spans="2:2" s="56" customFormat="1" x14ac:dyDescent="0.25">
      <c r="B24" s="116" t="s">
        <v>97</v>
      </c>
    </row>
    <row r="25" spans="2:2" s="56" customFormat="1" ht="25.5" x14ac:dyDescent="0.25">
      <c r="B25" s="116" t="s">
        <v>98</v>
      </c>
    </row>
    <row r="26" spans="2:2" s="56" customFormat="1" ht="25.5" x14ac:dyDescent="0.25">
      <c r="B26" s="116" t="s">
        <v>132</v>
      </c>
    </row>
    <row r="27" spans="2:2" s="56" customFormat="1" ht="25.5" x14ac:dyDescent="0.25">
      <c r="B27" s="116" t="s">
        <v>133</v>
      </c>
    </row>
    <row r="28" spans="2:2" s="56" customFormat="1" x14ac:dyDescent="0.25">
      <c r="B28" s="116" t="s">
        <v>99</v>
      </c>
    </row>
    <row r="29" spans="2:2" s="56" customFormat="1" x14ac:dyDescent="0.25">
      <c r="B29" s="116" t="s">
        <v>100</v>
      </c>
    </row>
    <row r="30" spans="2:2" s="56" customFormat="1" x14ac:dyDescent="0.25">
      <c r="B30" s="116" t="s">
        <v>101</v>
      </c>
    </row>
    <row r="31" spans="2:2" s="56" customFormat="1" x14ac:dyDescent="0.25">
      <c r="B31" s="116" t="s">
        <v>102</v>
      </c>
    </row>
    <row r="32" spans="2:2" s="56" customFormat="1" ht="25.5" x14ac:dyDescent="0.25">
      <c r="B32" s="116" t="s">
        <v>103</v>
      </c>
    </row>
    <row r="33" spans="2:2" s="56" customFormat="1" ht="25.5" x14ac:dyDescent="0.25">
      <c r="B33" s="116" t="s">
        <v>104</v>
      </c>
    </row>
    <row r="34" spans="2:2" s="56" customFormat="1" ht="25.5" x14ac:dyDescent="0.25">
      <c r="B34" s="116" t="s">
        <v>105</v>
      </c>
    </row>
    <row r="35" spans="2:2" s="56" customFormat="1" ht="25.5" x14ac:dyDescent="0.25">
      <c r="B35" s="116" t="s">
        <v>106</v>
      </c>
    </row>
    <row r="36" spans="2:2" s="56" customFormat="1" ht="25.5" x14ac:dyDescent="0.25">
      <c r="B36" s="116" t="s">
        <v>107</v>
      </c>
    </row>
    <row r="37" spans="2:2" s="56" customFormat="1" x14ac:dyDescent="0.25">
      <c r="B37" s="116" t="s">
        <v>108</v>
      </c>
    </row>
    <row r="38" spans="2:2" s="56" customFormat="1" x14ac:dyDescent="0.25">
      <c r="B38" s="116" t="s">
        <v>109</v>
      </c>
    </row>
    <row r="39" spans="2:2" s="56" customFormat="1" x14ac:dyDescent="0.25">
      <c r="B39" s="116" t="s">
        <v>88</v>
      </c>
    </row>
    <row r="40" spans="2:2" s="56" customFormat="1" x14ac:dyDescent="0.25">
      <c r="B40" s="115" t="s">
        <v>90</v>
      </c>
    </row>
    <row r="41" spans="2:2" s="56" customFormat="1" ht="25.5" x14ac:dyDescent="0.25">
      <c r="B41" s="116" t="s">
        <v>110</v>
      </c>
    </row>
    <row r="42" spans="2:2" s="56" customFormat="1" x14ac:dyDescent="0.25">
      <c r="B42" s="116" t="s">
        <v>111</v>
      </c>
    </row>
    <row r="43" spans="2:2" s="56" customFormat="1" ht="25.5" x14ac:dyDescent="0.25">
      <c r="B43" s="116" t="s">
        <v>112</v>
      </c>
    </row>
    <row r="44" spans="2:2" s="56" customFormat="1" ht="25.5" x14ac:dyDescent="0.25">
      <c r="B44" s="116" t="s">
        <v>113</v>
      </c>
    </row>
    <row r="45" spans="2:2" s="56" customFormat="1" ht="25.5" x14ac:dyDescent="0.25">
      <c r="B45" s="116" t="s">
        <v>134</v>
      </c>
    </row>
    <row r="46" spans="2:2" s="56" customFormat="1" ht="25.5" x14ac:dyDescent="0.25">
      <c r="B46" s="116" t="s">
        <v>234</v>
      </c>
    </row>
    <row r="47" spans="2:2" s="56" customFormat="1" x14ac:dyDescent="0.25">
      <c r="B47" s="116" t="s">
        <v>114</v>
      </c>
    </row>
    <row r="48" spans="2:2" s="56" customFormat="1" x14ac:dyDescent="0.25">
      <c r="B48" s="116" t="s">
        <v>115</v>
      </c>
    </row>
    <row r="49" spans="2:2" s="56" customFormat="1" ht="25.5" x14ac:dyDescent="0.25">
      <c r="B49" s="116" t="s">
        <v>116</v>
      </c>
    </row>
    <row r="50" spans="2:2" s="56" customFormat="1" ht="38.25" x14ac:dyDescent="0.25">
      <c r="B50" s="116" t="s">
        <v>117</v>
      </c>
    </row>
    <row r="51" spans="2:2" s="56" customFormat="1" x14ac:dyDescent="0.25">
      <c r="B51" s="116" t="s">
        <v>118</v>
      </c>
    </row>
    <row r="52" spans="2:2" s="56" customFormat="1" x14ac:dyDescent="0.25">
      <c r="B52" s="116" t="s">
        <v>91</v>
      </c>
    </row>
    <row r="53" spans="2:2" s="56" customFormat="1" x14ac:dyDescent="0.25">
      <c r="B53" s="115" t="s">
        <v>92</v>
      </c>
    </row>
    <row r="54" spans="2:2" s="56" customFormat="1" ht="51" x14ac:dyDescent="0.25">
      <c r="B54" s="116" t="s">
        <v>136</v>
      </c>
    </row>
    <row r="55" spans="2:2" s="56" customFormat="1" x14ac:dyDescent="0.25">
      <c r="B55" s="116" t="s">
        <v>119</v>
      </c>
    </row>
    <row r="56" spans="2:2" s="56" customFormat="1" x14ac:dyDescent="0.25">
      <c r="B56" s="116" t="s">
        <v>120</v>
      </c>
    </row>
    <row r="57" spans="2:2" s="56" customFormat="1" ht="25.5" x14ac:dyDescent="0.25">
      <c r="B57" s="116" t="s">
        <v>121</v>
      </c>
    </row>
    <row r="58" spans="2:2" s="56" customFormat="1" ht="51" x14ac:dyDescent="0.25">
      <c r="B58" s="116" t="s">
        <v>122</v>
      </c>
    </row>
    <row r="59" spans="2:2" s="56" customFormat="1" ht="63.75" x14ac:dyDescent="0.25">
      <c r="B59" s="116" t="s">
        <v>123</v>
      </c>
    </row>
    <row r="60" spans="2:2" s="56" customFormat="1" ht="38.25" x14ac:dyDescent="0.25">
      <c r="B60" s="116" t="s">
        <v>124</v>
      </c>
    </row>
    <row r="61" spans="2:2" s="56" customFormat="1" x14ac:dyDescent="0.25">
      <c r="B61" s="116" t="s">
        <v>125</v>
      </c>
    </row>
  </sheetData>
  <mergeCells count="2">
    <mergeCell ref="F2:I2"/>
    <mergeCell ref="B1:J1"/>
  </mergeCells>
  <pageMargins left="0.39370078740157483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76"/>
  <sheetViews>
    <sheetView view="pageBreakPreview" zoomScaleNormal="100" zoomScaleSheetLayoutView="100" workbookViewId="0">
      <selection activeCell="B1" sqref="A1:J29"/>
    </sheetView>
  </sheetViews>
  <sheetFormatPr defaultColWidth="9.140625" defaultRowHeight="15" x14ac:dyDescent="0.25"/>
  <cols>
    <col min="1" max="1" width="5.85546875" style="117" customWidth="1"/>
    <col min="2" max="2" width="55.85546875" style="158" customWidth="1"/>
    <col min="3" max="3" width="10.140625" style="82" customWidth="1"/>
    <col min="4" max="4" width="9" style="82" customWidth="1"/>
    <col min="5" max="5" width="8.5703125" style="82" customWidth="1"/>
    <col min="6" max="6" width="13.140625" style="82" hidden="1" customWidth="1"/>
    <col min="7" max="8" width="13.140625" style="113" hidden="1" customWidth="1"/>
    <col min="9" max="9" width="22.28515625" style="145" customWidth="1"/>
    <col min="10" max="10" width="39.5703125" style="168" customWidth="1"/>
    <col min="11" max="11" width="13.28515625" style="56" customWidth="1"/>
    <col min="12" max="12" width="0.28515625" style="56" customWidth="1"/>
    <col min="13" max="13" width="6.5703125" style="56" customWidth="1"/>
    <col min="14" max="14" width="11.42578125" style="56" customWidth="1"/>
    <col min="15" max="15" width="13.5703125" style="56" customWidth="1"/>
    <col min="16" max="16" width="10.85546875" style="56" customWidth="1"/>
    <col min="17" max="17" width="6.28515625" style="56" customWidth="1"/>
    <col min="18" max="18" width="10.85546875" style="56" customWidth="1"/>
    <col min="19" max="19" width="12.28515625" style="56" customWidth="1"/>
    <col min="20" max="20" width="12.5703125" style="56" customWidth="1"/>
    <col min="21" max="16384" width="9.140625" style="56"/>
  </cols>
  <sheetData>
    <row r="1" spans="1:14" ht="42" customHeight="1" x14ac:dyDescent="0.25">
      <c r="B1" s="270" t="s">
        <v>361</v>
      </c>
      <c r="C1" s="270"/>
      <c r="D1" s="271"/>
      <c r="E1" s="271"/>
      <c r="F1" s="271"/>
      <c r="G1" s="271"/>
      <c r="H1" s="271"/>
      <c r="I1" s="271"/>
      <c r="J1" s="271"/>
      <c r="K1" s="73"/>
      <c r="L1" s="73"/>
    </row>
    <row r="2" spans="1:14" s="75" customFormat="1" ht="58.5" customHeight="1" x14ac:dyDescent="0.2">
      <c r="A2" s="97" t="s">
        <v>308</v>
      </c>
      <c r="B2" s="153" t="s">
        <v>77</v>
      </c>
      <c r="C2" s="98" t="s">
        <v>307</v>
      </c>
      <c r="D2" s="97" t="s">
        <v>74</v>
      </c>
      <c r="E2" s="97" t="s">
        <v>75</v>
      </c>
      <c r="F2" s="250" t="s">
        <v>309</v>
      </c>
      <c r="G2" s="251"/>
      <c r="H2" s="251"/>
      <c r="I2" s="252"/>
      <c r="J2" s="153" t="s">
        <v>310</v>
      </c>
      <c r="K2" s="74"/>
      <c r="L2" s="74"/>
    </row>
    <row r="3" spans="1:14" s="77" customFormat="1" ht="12.75" x14ac:dyDescent="0.25">
      <c r="A3" s="54" t="s">
        <v>227</v>
      </c>
      <c r="B3" s="80" t="s">
        <v>311</v>
      </c>
      <c r="C3" s="53" t="s">
        <v>55</v>
      </c>
      <c r="D3" s="54" t="s">
        <v>6</v>
      </c>
      <c r="E3" s="54" t="s">
        <v>7</v>
      </c>
      <c r="F3" s="54"/>
      <c r="G3" s="54"/>
      <c r="H3" s="54"/>
      <c r="I3" s="124" t="s">
        <v>8</v>
      </c>
      <c r="J3" s="174" t="s">
        <v>9</v>
      </c>
      <c r="K3" s="76"/>
      <c r="L3" s="76"/>
    </row>
    <row r="4" spans="1:14" s="77" customFormat="1" ht="33.75" x14ac:dyDescent="0.25">
      <c r="A4" s="58" t="s">
        <v>227</v>
      </c>
      <c r="B4" s="52" t="s">
        <v>137</v>
      </c>
      <c r="C4" s="53" t="s">
        <v>216</v>
      </c>
      <c r="D4" s="54" t="s">
        <v>7</v>
      </c>
      <c r="E4" s="54" t="s">
        <v>13</v>
      </c>
      <c r="F4" s="50">
        <v>3617214.54</v>
      </c>
      <c r="G4" s="63"/>
      <c r="H4" s="63"/>
      <c r="I4" s="87">
        <v>3617214.54</v>
      </c>
      <c r="J4" s="134" t="s">
        <v>267</v>
      </c>
      <c r="K4" s="76"/>
      <c r="L4" s="76"/>
    </row>
    <row r="5" spans="1:14" s="77" customFormat="1" ht="33.75" x14ac:dyDescent="0.25">
      <c r="A5" s="58" t="s">
        <v>311</v>
      </c>
      <c r="B5" s="52" t="s">
        <v>138</v>
      </c>
      <c r="C5" s="53" t="s">
        <v>214</v>
      </c>
      <c r="D5" s="54" t="s">
        <v>7</v>
      </c>
      <c r="E5" s="54" t="s">
        <v>13</v>
      </c>
      <c r="F5" s="108">
        <v>409316</v>
      </c>
      <c r="G5" s="63"/>
      <c r="H5" s="63"/>
      <c r="I5" s="149">
        <v>409316</v>
      </c>
      <c r="J5" s="134" t="s">
        <v>267</v>
      </c>
      <c r="K5" s="76"/>
      <c r="L5" s="76"/>
    </row>
    <row r="6" spans="1:14" s="77" customFormat="1" ht="33.75" x14ac:dyDescent="0.25">
      <c r="A6" s="58" t="s">
        <v>55</v>
      </c>
      <c r="B6" s="109" t="s">
        <v>154</v>
      </c>
      <c r="C6" s="53" t="s">
        <v>214</v>
      </c>
      <c r="D6" s="54" t="s">
        <v>7</v>
      </c>
      <c r="E6" s="54" t="s">
        <v>13</v>
      </c>
      <c r="F6" s="49">
        <v>527921.25</v>
      </c>
      <c r="G6" s="63"/>
      <c r="H6" s="63"/>
      <c r="I6" s="150">
        <v>527921.25</v>
      </c>
      <c r="J6" s="134" t="s">
        <v>267</v>
      </c>
      <c r="K6" s="76"/>
      <c r="L6" s="76"/>
    </row>
    <row r="7" spans="1:14" s="77" customFormat="1" ht="25.5" x14ac:dyDescent="0.25">
      <c r="A7" s="58" t="s">
        <v>6</v>
      </c>
      <c r="B7" s="52" t="s">
        <v>165</v>
      </c>
      <c r="C7" s="53" t="s">
        <v>212</v>
      </c>
      <c r="D7" s="54" t="s">
        <v>7</v>
      </c>
      <c r="E7" s="54" t="s">
        <v>13</v>
      </c>
      <c r="F7" s="50">
        <v>2045933.2</v>
      </c>
      <c r="G7" s="63"/>
      <c r="H7" s="63"/>
      <c r="I7" s="87">
        <v>2045933.2</v>
      </c>
      <c r="J7" s="134" t="s">
        <v>266</v>
      </c>
      <c r="K7" s="76"/>
      <c r="L7" s="76"/>
    </row>
    <row r="8" spans="1:14" s="77" customFormat="1" ht="33.75" x14ac:dyDescent="0.25">
      <c r="A8" s="58" t="s">
        <v>7</v>
      </c>
      <c r="B8" s="52" t="s">
        <v>173</v>
      </c>
      <c r="C8" s="53" t="s">
        <v>220</v>
      </c>
      <c r="D8" s="54" t="s">
        <v>7</v>
      </c>
      <c r="E8" s="54" t="s">
        <v>13</v>
      </c>
      <c r="F8" s="49">
        <v>8074555.5099999998</v>
      </c>
      <c r="G8" s="78"/>
      <c r="H8" s="50"/>
      <c r="I8" s="150">
        <v>8074555.5099999998</v>
      </c>
      <c r="J8" s="134" t="s">
        <v>267</v>
      </c>
      <c r="K8" s="76"/>
      <c r="L8" s="76"/>
    </row>
    <row r="9" spans="1:14" s="77" customFormat="1" ht="25.5" x14ac:dyDescent="0.25">
      <c r="A9" s="58" t="s">
        <v>8</v>
      </c>
      <c r="B9" s="52" t="s">
        <v>176</v>
      </c>
      <c r="C9" s="53" t="s">
        <v>214</v>
      </c>
      <c r="D9" s="54" t="s">
        <v>7</v>
      </c>
      <c r="E9" s="54" t="s">
        <v>13</v>
      </c>
      <c r="F9" s="49">
        <v>2774546.79</v>
      </c>
      <c r="G9" s="63"/>
      <c r="H9" s="63"/>
      <c r="I9" s="150">
        <v>2774546.79</v>
      </c>
      <c r="J9" s="134" t="s">
        <v>268</v>
      </c>
      <c r="K9" s="76"/>
      <c r="L9" s="76"/>
    </row>
    <row r="10" spans="1:14" s="77" customFormat="1" ht="46.5" customHeight="1" x14ac:dyDescent="0.25">
      <c r="A10" s="58" t="s">
        <v>9</v>
      </c>
      <c r="B10" s="110" t="s">
        <v>205</v>
      </c>
      <c r="C10" s="53" t="s">
        <v>214</v>
      </c>
      <c r="D10" s="54" t="s">
        <v>7</v>
      </c>
      <c r="E10" s="54" t="s">
        <v>13</v>
      </c>
      <c r="F10" s="59">
        <v>509113</v>
      </c>
      <c r="G10" s="59">
        <v>0</v>
      </c>
      <c r="H10" s="54"/>
      <c r="I10" s="87">
        <v>509113</v>
      </c>
      <c r="J10" s="134" t="s">
        <v>319</v>
      </c>
      <c r="K10" s="76"/>
      <c r="L10" s="76"/>
    </row>
    <row r="11" spans="1:14" s="77" customFormat="1" ht="36" customHeight="1" x14ac:dyDescent="0.25">
      <c r="A11" s="58" t="s">
        <v>10</v>
      </c>
      <c r="B11" s="52" t="s">
        <v>237</v>
      </c>
      <c r="C11" s="53" t="s">
        <v>213</v>
      </c>
      <c r="D11" s="54" t="s">
        <v>7</v>
      </c>
      <c r="E11" s="54" t="s">
        <v>13</v>
      </c>
      <c r="F11" s="50" t="e">
        <f>#REF!</f>
        <v>#REF!</v>
      </c>
      <c r="G11" s="50">
        <v>658274.5</v>
      </c>
      <c r="H11" s="63"/>
      <c r="I11" s="87">
        <f>G11</f>
        <v>658274.5</v>
      </c>
      <c r="J11" s="177" t="s">
        <v>341</v>
      </c>
      <c r="K11" s="76"/>
      <c r="L11" s="76"/>
    </row>
    <row r="12" spans="1:14" s="77" customFormat="1" ht="51" x14ac:dyDescent="0.25">
      <c r="A12" s="58" t="s">
        <v>11</v>
      </c>
      <c r="B12" s="52" t="s">
        <v>168</v>
      </c>
      <c r="C12" s="53" t="s">
        <v>212</v>
      </c>
      <c r="D12" s="54" t="s">
        <v>7</v>
      </c>
      <c r="E12" s="54" t="s">
        <v>13</v>
      </c>
      <c r="F12" s="50">
        <v>211990.31</v>
      </c>
      <c r="G12" s="63"/>
      <c r="H12" s="63"/>
      <c r="I12" s="87">
        <f>211990.31+117826.31</f>
        <v>329816.62</v>
      </c>
      <c r="J12" s="134" t="s">
        <v>317</v>
      </c>
      <c r="K12" s="76"/>
      <c r="L12" s="76"/>
    </row>
    <row r="13" spans="1:14" s="77" customFormat="1" ht="37.5" customHeight="1" x14ac:dyDescent="0.25">
      <c r="A13" s="58" t="s">
        <v>12</v>
      </c>
      <c r="B13" s="99" t="s">
        <v>175</v>
      </c>
      <c r="C13" s="53" t="s">
        <v>220</v>
      </c>
      <c r="D13" s="54" t="s">
        <v>7</v>
      </c>
      <c r="E13" s="54" t="s">
        <v>13</v>
      </c>
      <c r="F13" s="49">
        <v>9785488.6199999992</v>
      </c>
      <c r="G13" s="63"/>
      <c r="H13" s="63"/>
      <c r="I13" s="150">
        <v>9785488.6199999992</v>
      </c>
      <c r="J13" s="134" t="s">
        <v>318</v>
      </c>
      <c r="K13" s="76"/>
      <c r="L13" s="76"/>
    </row>
    <row r="14" spans="1:14" s="77" customFormat="1" ht="25.5" x14ac:dyDescent="0.25">
      <c r="A14" s="54" t="s">
        <v>13</v>
      </c>
      <c r="B14" s="99" t="s">
        <v>201</v>
      </c>
      <c r="C14" s="53" t="s">
        <v>214</v>
      </c>
      <c r="D14" s="54" t="s">
        <v>7</v>
      </c>
      <c r="E14" s="54" t="s">
        <v>13</v>
      </c>
      <c r="F14" s="54" t="s">
        <v>13</v>
      </c>
      <c r="G14" s="54" t="s">
        <v>214</v>
      </c>
      <c r="H14" s="54" t="s">
        <v>55</v>
      </c>
      <c r="I14" s="150">
        <v>3220630.55</v>
      </c>
      <c r="J14" s="134" t="s">
        <v>342</v>
      </c>
      <c r="K14" s="93"/>
      <c r="L14" s="94"/>
      <c r="M14" s="94"/>
      <c r="N14" s="76"/>
    </row>
    <row r="15" spans="1:14" s="77" customFormat="1" ht="25.5" x14ac:dyDescent="0.25">
      <c r="A15" s="58" t="s">
        <v>26</v>
      </c>
      <c r="B15" s="155" t="s">
        <v>141</v>
      </c>
      <c r="C15" s="53" t="s">
        <v>214</v>
      </c>
      <c r="D15" s="54" t="s">
        <v>7</v>
      </c>
      <c r="E15" s="54" t="s">
        <v>13</v>
      </c>
      <c r="F15" s="49">
        <v>679262.44</v>
      </c>
      <c r="G15" s="63"/>
      <c r="H15" s="63"/>
      <c r="I15" s="150">
        <v>679262.44</v>
      </c>
      <c r="J15" s="134" t="s">
        <v>343</v>
      </c>
      <c r="K15" s="76"/>
      <c r="L15" s="76"/>
    </row>
    <row r="16" spans="1:14" s="77" customFormat="1" ht="38.25" x14ac:dyDescent="0.25">
      <c r="A16" s="58" t="s">
        <v>14</v>
      </c>
      <c r="B16" s="148" t="s">
        <v>143</v>
      </c>
      <c r="C16" s="53" t="s">
        <v>214</v>
      </c>
      <c r="D16" s="54" t="s">
        <v>7</v>
      </c>
      <c r="E16" s="54" t="s">
        <v>13</v>
      </c>
      <c r="F16" s="50">
        <v>592594.80000000005</v>
      </c>
      <c r="G16" s="63"/>
      <c r="H16" s="63"/>
      <c r="I16" s="87">
        <v>592594.80000000005</v>
      </c>
      <c r="J16" s="134" t="s">
        <v>343</v>
      </c>
      <c r="K16" s="76"/>
      <c r="L16" s="76"/>
    </row>
    <row r="17" spans="1:12" s="77" customFormat="1" ht="38.25" x14ac:dyDescent="0.25">
      <c r="A17" s="58" t="s">
        <v>21</v>
      </c>
      <c r="B17" s="148" t="s">
        <v>145</v>
      </c>
      <c r="C17" s="53" t="s">
        <v>214</v>
      </c>
      <c r="D17" s="54" t="s">
        <v>7</v>
      </c>
      <c r="E17" s="54" t="s">
        <v>13</v>
      </c>
      <c r="F17" s="49">
        <v>670732.6</v>
      </c>
      <c r="G17" s="63"/>
      <c r="H17" s="63"/>
      <c r="I17" s="150">
        <v>670732.6</v>
      </c>
      <c r="J17" s="134" t="s">
        <v>343</v>
      </c>
      <c r="K17" s="76"/>
      <c r="L17" s="76"/>
    </row>
    <row r="18" spans="1:12" s="89" customFormat="1" ht="51" x14ac:dyDescent="0.2">
      <c r="A18" s="58" t="s">
        <v>15</v>
      </c>
      <c r="B18" s="148" t="s">
        <v>146</v>
      </c>
      <c r="C18" s="58" t="s">
        <v>214</v>
      </c>
      <c r="D18" s="54" t="s">
        <v>7</v>
      </c>
      <c r="E18" s="54" t="s">
        <v>13</v>
      </c>
      <c r="F18" s="49">
        <v>1216640.02</v>
      </c>
      <c r="G18" s="64"/>
      <c r="H18" s="64"/>
      <c r="I18" s="150">
        <v>1216640.02</v>
      </c>
      <c r="J18" s="134" t="s">
        <v>343</v>
      </c>
      <c r="K18" s="85"/>
      <c r="L18" s="85"/>
    </row>
    <row r="19" spans="1:12" s="89" customFormat="1" ht="38.25" x14ac:dyDescent="0.2">
      <c r="A19" s="58" t="s">
        <v>32</v>
      </c>
      <c r="B19" s="148" t="s">
        <v>149</v>
      </c>
      <c r="C19" s="58" t="s">
        <v>214</v>
      </c>
      <c r="D19" s="54" t="s">
        <v>7</v>
      </c>
      <c r="E19" s="54" t="s">
        <v>13</v>
      </c>
      <c r="F19" s="49">
        <v>633763.38</v>
      </c>
      <c r="G19" s="64"/>
      <c r="H19" s="64"/>
      <c r="I19" s="150">
        <v>633763.38</v>
      </c>
      <c r="J19" s="134" t="s">
        <v>343</v>
      </c>
      <c r="K19" s="85"/>
      <c r="L19" s="85"/>
    </row>
    <row r="20" spans="1:12" s="77" customFormat="1" ht="38.25" x14ac:dyDescent="0.25">
      <c r="A20" s="58" t="s">
        <v>33</v>
      </c>
      <c r="B20" s="148" t="s">
        <v>151</v>
      </c>
      <c r="C20" s="53" t="s">
        <v>214</v>
      </c>
      <c r="D20" s="54" t="s">
        <v>7</v>
      </c>
      <c r="E20" s="54" t="s">
        <v>13</v>
      </c>
      <c r="F20" s="49">
        <v>678517.64</v>
      </c>
      <c r="G20" s="63"/>
      <c r="H20" s="63"/>
      <c r="I20" s="150">
        <v>678517.64</v>
      </c>
      <c r="J20" s="134" t="s">
        <v>343</v>
      </c>
      <c r="K20" s="76"/>
      <c r="L20" s="76"/>
    </row>
    <row r="21" spans="1:12" s="89" customFormat="1" ht="38.25" x14ac:dyDescent="0.2">
      <c r="A21" s="58" t="s">
        <v>34</v>
      </c>
      <c r="B21" s="148" t="s">
        <v>152</v>
      </c>
      <c r="C21" s="58" t="s">
        <v>214</v>
      </c>
      <c r="D21" s="54" t="s">
        <v>7</v>
      </c>
      <c r="E21" s="54" t="s">
        <v>13</v>
      </c>
      <c r="F21" s="49">
        <v>898202.58</v>
      </c>
      <c r="G21" s="64"/>
      <c r="H21" s="64"/>
      <c r="I21" s="150">
        <v>898202.58</v>
      </c>
      <c r="J21" s="134" t="s">
        <v>343</v>
      </c>
      <c r="K21" s="85"/>
      <c r="L21" s="85"/>
    </row>
    <row r="22" spans="1:12" s="77" customFormat="1" ht="25.5" x14ac:dyDescent="0.25">
      <c r="A22" s="58" t="s">
        <v>35</v>
      </c>
      <c r="B22" s="156" t="s">
        <v>155</v>
      </c>
      <c r="C22" s="53" t="s">
        <v>214</v>
      </c>
      <c r="D22" s="54" t="s">
        <v>7</v>
      </c>
      <c r="E22" s="54" t="s">
        <v>13</v>
      </c>
      <c r="F22" s="49">
        <v>4648327.42</v>
      </c>
      <c r="G22" s="63"/>
      <c r="H22" s="63"/>
      <c r="I22" s="150">
        <v>4648327.42</v>
      </c>
      <c r="J22" s="134" t="s">
        <v>343</v>
      </c>
      <c r="K22" s="76"/>
      <c r="L22" s="76"/>
    </row>
    <row r="23" spans="1:12" s="77" customFormat="1" ht="25.5" x14ac:dyDescent="0.25">
      <c r="A23" s="58" t="s">
        <v>36</v>
      </c>
      <c r="B23" s="148" t="s">
        <v>158</v>
      </c>
      <c r="C23" s="53" t="s">
        <v>214</v>
      </c>
      <c r="D23" s="54" t="s">
        <v>7</v>
      </c>
      <c r="E23" s="54" t="s">
        <v>13</v>
      </c>
      <c r="F23" s="120">
        <v>531679.04</v>
      </c>
      <c r="G23" s="63"/>
      <c r="H23" s="63"/>
      <c r="I23" s="150">
        <v>531679.04</v>
      </c>
      <c r="J23" s="134" t="s">
        <v>343</v>
      </c>
      <c r="K23" s="76"/>
      <c r="L23" s="76"/>
    </row>
    <row r="24" spans="1:12" s="77" customFormat="1" ht="38.25" x14ac:dyDescent="0.25">
      <c r="A24" s="58" t="s">
        <v>37</v>
      </c>
      <c r="B24" s="148" t="s">
        <v>162</v>
      </c>
      <c r="C24" s="53" t="s">
        <v>212</v>
      </c>
      <c r="D24" s="54" t="s">
        <v>7</v>
      </c>
      <c r="E24" s="54" t="s">
        <v>13</v>
      </c>
      <c r="F24" s="123">
        <v>1664814.94</v>
      </c>
      <c r="G24" s="63"/>
      <c r="H24" s="63"/>
      <c r="I24" s="151">
        <v>1664814.94</v>
      </c>
      <c r="J24" s="134" t="s">
        <v>343</v>
      </c>
      <c r="K24" s="76"/>
      <c r="L24" s="76"/>
    </row>
    <row r="25" spans="1:12" s="77" customFormat="1" ht="38.25" x14ac:dyDescent="0.25">
      <c r="A25" s="58" t="s">
        <v>56</v>
      </c>
      <c r="B25" s="148" t="s">
        <v>167</v>
      </c>
      <c r="C25" s="53" t="s">
        <v>212</v>
      </c>
      <c r="D25" s="54" t="s">
        <v>7</v>
      </c>
      <c r="E25" s="54" t="s">
        <v>13</v>
      </c>
      <c r="F25" s="50">
        <v>398674.15</v>
      </c>
      <c r="G25" s="63"/>
      <c r="H25" s="63"/>
      <c r="I25" s="87">
        <v>398674.15</v>
      </c>
      <c r="J25" s="134" t="s">
        <v>343</v>
      </c>
      <c r="K25" s="76"/>
      <c r="L25" s="76"/>
    </row>
    <row r="26" spans="1:12" s="89" customFormat="1" ht="38.25" x14ac:dyDescent="0.2">
      <c r="A26" s="58" t="s">
        <v>63</v>
      </c>
      <c r="B26" s="155" t="s">
        <v>350</v>
      </c>
      <c r="C26" s="58" t="s">
        <v>212</v>
      </c>
      <c r="D26" s="54" t="s">
        <v>6</v>
      </c>
      <c r="E26" s="58" t="s">
        <v>26</v>
      </c>
      <c r="F26" s="50">
        <v>626381.48</v>
      </c>
      <c r="G26" s="64"/>
      <c r="H26" s="64"/>
      <c r="I26" s="87">
        <f>626381.48+550</f>
        <v>626931.48</v>
      </c>
      <c r="J26" s="134"/>
      <c r="K26" s="85"/>
      <c r="L26" s="85"/>
    </row>
    <row r="27" spans="1:12" s="77" customFormat="1" ht="38.25" x14ac:dyDescent="0.25">
      <c r="A27" s="58" t="s">
        <v>64</v>
      </c>
      <c r="B27" s="148" t="s">
        <v>169</v>
      </c>
      <c r="C27" s="53" t="s">
        <v>212</v>
      </c>
      <c r="D27" s="54" t="s">
        <v>7</v>
      </c>
      <c r="E27" s="54" t="s">
        <v>13</v>
      </c>
      <c r="F27" s="50">
        <v>582694.55000000005</v>
      </c>
      <c r="G27" s="63"/>
      <c r="H27" s="63"/>
      <c r="I27" s="87">
        <v>582694.55000000005</v>
      </c>
      <c r="J27" s="134" t="s">
        <v>344</v>
      </c>
      <c r="K27" s="76"/>
      <c r="L27" s="76"/>
    </row>
    <row r="28" spans="1:12" s="77" customFormat="1" ht="38.25" x14ac:dyDescent="0.25">
      <c r="A28" s="58" t="s">
        <v>68</v>
      </c>
      <c r="B28" s="148" t="s">
        <v>172</v>
      </c>
      <c r="C28" s="53" t="s">
        <v>212</v>
      </c>
      <c r="D28" s="54" t="s">
        <v>7</v>
      </c>
      <c r="E28" s="54" t="s">
        <v>13</v>
      </c>
      <c r="F28" s="50">
        <v>415042.5</v>
      </c>
      <c r="G28" s="63"/>
      <c r="H28" s="63"/>
      <c r="I28" s="87">
        <v>415042.5</v>
      </c>
      <c r="J28" s="134" t="s">
        <v>344</v>
      </c>
      <c r="K28" s="76"/>
      <c r="L28" s="76"/>
    </row>
    <row r="29" spans="1:12" s="77" customFormat="1" ht="29.25" customHeight="1" x14ac:dyDescent="0.25">
      <c r="A29" s="58" t="s">
        <v>354</v>
      </c>
      <c r="B29" s="148" t="s">
        <v>238</v>
      </c>
      <c r="C29" s="54" t="s">
        <v>316</v>
      </c>
      <c r="D29" s="54" t="s">
        <v>6</v>
      </c>
      <c r="E29" s="54" t="s">
        <v>26</v>
      </c>
      <c r="F29" s="53"/>
      <c r="G29" s="57"/>
      <c r="H29" s="50">
        <v>0</v>
      </c>
      <c r="I29" s="87">
        <v>103972.79</v>
      </c>
      <c r="J29" s="134" t="s">
        <v>313</v>
      </c>
      <c r="K29" s="76"/>
      <c r="L29" s="76"/>
    </row>
    <row r="30" spans="1:12" s="77" customFormat="1" ht="12.75" x14ac:dyDescent="0.25">
      <c r="A30" s="118"/>
      <c r="B30" s="148"/>
      <c r="C30" s="60"/>
      <c r="D30" s="58"/>
      <c r="E30" s="58"/>
      <c r="F30" s="62">
        <f>SUM(F15:F28)</f>
        <v>14237327.539999999</v>
      </c>
      <c r="G30" s="62">
        <f>SUM(G15:G28)</f>
        <v>0</v>
      </c>
      <c r="H30" s="62">
        <f>SUM(H15:H28)</f>
        <v>0</v>
      </c>
      <c r="I30" s="128">
        <f>SUM(I4:I29)</f>
        <v>46294660.909999996</v>
      </c>
      <c r="J30" s="134"/>
      <c r="K30" s="76"/>
      <c r="L30" s="76"/>
    </row>
    <row r="31" spans="1:12" x14ac:dyDescent="0.25">
      <c r="B31" s="157"/>
    </row>
    <row r="32" spans="1:12" x14ac:dyDescent="0.25">
      <c r="B32" s="157" t="s">
        <v>126</v>
      </c>
    </row>
    <row r="33" spans="2:2" ht="7.5" customHeight="1" x14ac:dyDescent="0.25"/>
    <row r="34" spans="2:2" x14ac:dyDescent="0.25">
      <c r="B34" s="159" t="s">
        <v>89</v>
      </c>
    </row>
    <row r="35" spans="2:2" x14ac:dyDescent="0.25">
      <c r="B35" s="160" t="s">
        <v>93</v>
      </c>
    </row>
    <row r="36" spans="2:2" x14ac:dyDescent="0.25">
      <c r="B36" s="160" t="s">
        <v>94</v>
      </c>
    </row>
    <row r="37" spans="2:2" x14ac:dyDescent="0.25">
      <c r="B37" s="160" t="s">
        <v>95</v>
      </c>
    </row>
    <row r="38" spans="2:2" x14ac:dyDescent="0.25">
      <c r="B38" s="160" t="s">
        <v>96</v>
      </c>
    </row>
    <row r="39" spans="2:2" x14ac:dyDescent="0.25">
      <c r="B39" s="160" t="s">
        <v>97</v>
      </c>
    </row>
    <row r="40" spans="2:2" x14ac:dyDescent="0.25">
      <c r="B40" s="160" t="s">
        <v>98</v>
      </c>
    </row>
    <row r="41" spans="2:2" x14ac:dyDescent="0.25">
      <c r="B41" s="160" t="s">
        <v>132</v>
      </c>
    </row>
    <row r="42" spans="2:2" x14ac:dyDescent="0.25">
      <c r="B42" s="160" t="s">
        <v>133</v>
      </c>
    </row>
    <row r="43" spans="2:2" x14ac:dyDescent="0.25">
      <c r="B43" s="160" t="s">
        <v>99</v>
      </c>
    </row>
    <row r="44" spans="2:2" x14ac:dyDescent="0.25">
      <c r="B44" s="160" t="s">
        <v>100</v>
      </c>
    </row>
    <row r="45" spans="2:2" x14ac:dyDescent="0.25">
      <c r="B45" s="160" t="s">
        <v>101</v>
      </c>
    </row>
    <row r="46" spans="2:2" x14ac:dyDescent="0.25">
      <c r="B46" s="160" t="s">
        <v>102</v>
      </c>
    </row>
    <row r="47" spans="2:2" x14ac:dyDescent="0.25">
      <c r="B47" s="160" t="s">
        <v>103</v>
      </c>
    </row>
    <row r="48" spans="2:2" x14ac:dyDescent="0.25">
      <c r="B48" s="160" t="s">
        <v>104</v>
      </c>
    </row>
    <row r="49" spans="2:2" x14ac:dyDescent="0.25">
      <c r="B49" s="160" t="s">
        <v>105</v>
      </c>
    </row>
    <row r="50" spans="2:2" x14ac:dyDescent="0.25">
      <c r="B50" s="160" t="s">
        <v>106</v>
      </c>
    </row>
    <row r="51" spans="2:2" x14ac:dyDescent="0.25">
      <c r="B51" s="160" t="s">
        <v>107</v>
      </c>
    </row>
    <row r="52" spans="2:2" x14ac:dyDescent="0.25">
      <c r="B52" s="160" t="s">
        <v>108</v>
      </c>
    </row>
    <row r="53" spans="2:2" x14ac:dyDescent="0.25">
      <c r="B53" s="160" t="s">
        <v>109</v>
      </c>
    </row>
    <row r="54" spans="2:2" x14ac:dyDescent="0.25">
      <c r="B54" s="160" t="s">
        <v>88</v>
      </c>
    </row>
    <row r="55" spans="2:2" x14ac:dyDescent="0.25">
      <c r="B55" s="159" t="s">
        <v>90</v>
      </c>
    </row>
    <row r="56" spans="2:2" x14ac:dyDescent="0.25">
      <c r="B56" s="160" t="s">
        <v>110</v>
      </c>
    </row>
    <row r="57" spans="2:2" x14ac:dyDescent="0.25">
      <c r="B57" s="160" t="s">
        <v>111</v>
      </c>
    </row>
    <row r="58" spans="2:2" x14ac:dyDescent="0.25">
      <c r="B58" s="160" t="s">
        <v>112</v>
      </c>
    </row>
    <row r="59" spans="2:2" x14ac:dyDescent="0.25">
      <c r="B59" s="160" t="s">
        <v>113</v>
      </c>
    </row>
    <row r="60" spans="2:2" x14ac:dyDescent="0.25">
      <c r="B60" s="160" t="s">
        <v>134</v>
      </c>
    </row>
    <row r="61" spans="2:2" x14ac:dyDescent="0.25">
      <c r="B61" s="160" t="s">
        <v>359</v>
      </c>
    </row>
    <row r="62" spans="2:2" x14ac:dyDescent="0.25">
      <c r="B62" s="160" t="s">
        <v>114</v>
      </c>
    </row>
    <row r="63" spans="2:2" x14ac:dyDescent="0.25">
      <c r="B63" s="160" t="s">
        <v>115</v>
      </c>
    </row>
    <row r="64" spans="2:2" x14ac:dyDescent="0.25">
      <c r="B64" s="160" t="s">
        <v>116</v>
      </c>
    </row>
    <row r="65" spans="2:2" x14ac:dyDescent="0.25">
      <c r="B65" s="160" t="s">
        <v>117</v>
      </c>
    </row>
    <row r="66" spans="2:2" x14ac:dyDescent="0.25">
      <c r="B66" s="160" t="s">
        <v>118</v>
      </c>
    </row>
    <row r="67" spans="2:2" x14ac:dyDescent="0.25">
      <c r="B67" s="160" t="s">
        <v>91</v>
      </c>
    </row>
    <row r="68" spans="2:2" x14ac:dyDescent="0.25">
      <c r="B68" s="159" t="s">
        <v>92</v>
      </c>
    </row>
    <row r="69" spans="2:2" x14ac:dyDescent="0.25">
      <c r="B69" s="160" t="s">
        <v>136</v>
      </c>
    </row>
    <row r="70" spans="2:2" x14ac:dyDescent="0.25">
      <c r="B70" s="160" t="s">
        <v>119</v>
      </c>
    </row>
    <row r="71" spans="2:2" x14ac:dyDescent="0.25">
      <c r="B71" s="160" t="s">
        <v>120</v>
      </c>
    </row>
    <row r="72" spans="2:2" x14ac:dyDescent="0.25">
      <c r="B72" s="160" t="s">
        <v>121</v>
      </c>
    </row>
    <row r="73" spans="2:2" x14ac:dyDescent="0.25">
      <c r="B73" s="160" t="s">
        <v>122</v>
      </c>
    </row>
    <row r="74" spans="2:2" x14ac:dyDescent="0.25">
      <c r="B74" s="160" t="s">
        <v>123</v>
      </c>
    </row>
    <row r="75" spans="2:2" x14ac:dyDescent="0.25">
      <c r="B75" s="160" t="s">
        <v>124</v>
      </c>
    </row>
    <row r="76" spans="2:2" x14ac:dyDescent="0.25">
      <c r="B76" s="160" t="s">
        <v>125</v>
      </c>
    </row>
  </sheetData>
  <mergeCells count="2">
    <mergeCell ref="F2:I2"/>
    <mergeCell ref="B1:J1"/>
  </mergeCells>
  <pageMargins left="0.39370078740157483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2"/>
  <sheetViews>
    <sheetView view="pageBreakPreview" zoomScaleNormal="100" zoomScaleSheetLayoutView="100" workbookViewId="0">
      <selection activeCell="L4" sqref="L4:M45"/>
    </sheetView>
  </sheetViews>
  <sheetFormatPr defaultColWidth="9.140625" defaultRowHeight="15" x14ac:dyDescent="0.25"/>
  <cols>
    <col min="1" max="1" width="6" style="82" customWidth="1"/>
    <col min="2" max="2" width="55.85546875" style="168" customWidth="1"/>
    <col min="3" max="3" width="5.85546875" style="82" hidden="1" customWidth="1"/>
    <col min="4" max="6" width="9.28515625" style="82" hidden="1" customWidth="1"/>
    <col min="7" max="7" width="9" style="82" hidden="1" customWidth="1"/>
    <col min="8" max="8" width="8.140625" style="82" hidden="1" customWidth="1"/>
    <col min="9" max="9" width="10.140625" style="82" customWidth="1"/>
    <col min="10" max="11" width="14.140625" style="82" customWidth="1"/>
    <col min="12" max="12" width="18.5703125" style="145" customWidth="1"/>
    <col min="13" max="13" width="48.42578125" style="143" customWidth="1"/>
    <col min="14" max="15" width="13.28515625" style="82" customWidth="1"/>
    <col min="16" max="16" width="6.5703125" style="82" customWidth="1"/>
    <col min="17" max="17" width="11.42578125" style="82" customWidth="1"/>
    <col min="18" max="18" width="13.5703125" style="82" customWidth="1"/>
    <col min="19" max="19" width="10.85546875" style="82" customWidth="1"/>
    <col min="20" max="20" width="6.28515625" style="82" customWidth="1"/>
    <col min="21" max="21" width="10.85546875" style="82" customWidth="1"/>
    <col min="22" max="22" width="12.28515625" style="82" customWidth="1"/>
    <col min="23" max="23" width="12.5703125" style="82" customWidth="1"/>
    <col min="24" max="16384" width="9.140625" style="82"/>
  </cols>
  <sheetData>
    <row r="1" spans="1:15" ht="42.75" customHeight="1" x14ac:dyDescent="0.25">
      <c r="B1" s="259" t="s">
        <v>262</v>
      </c>
      <c r="C1" s="260"/>
      <c r="D1" s="260"/>
      <c r="E1" s="260"/>
      <c r="F1" s="260"/>
      <c r="G1" s="260"/>
      <c r="H1" s="260"/>
      <c r="I1" s="272"/>
      <c r="J1" s="272"/>
      <c r="K1" s="272"/>
      <c r="L1" s="272"/>
      <c r="M1" s="272"/>
      <c r="N1" s="95"/>
      <c r="O1" s="95"/>
    </row>
    <row r="2" spans="1:15" s="96" customFormat="1" ht="50.25" customHeight="1" x14ac:dyDescent="0.25">
      <c r="A2" s="97" t="s">
        <v>308</v>
      </c>
      <c r="B2" s="153" t="s">
        <v>77</v>
      </c>
      <c r="C2" s="98" t="s">
        <v>307</v>
      </c>
      <c r="D2" s="97" t="s">
        <v>308</v>
      </c>
      <c r="E2" s="98" t="s">
        <v>77</v>
      </c>
      <c r="F2" s="98" t="s">
        <v>307</v>
      </c>
      <c r="G2" s="97" t="s">
        <v>308</v>
      </c>
      <c r="H2" s="98" t="s">
        <v>77</v>
      </c>
      <c r="I2" s="98" t="s">
        <v>307</v>
      </c>
      <c r="J2" s="97" t="s">
        <v>74</v>
      </c>
      <c r="K2" s="97" t="s">
        <v>75</v>
      </c>
      <c r="L2" s="125" t="s">
        <v>309</v>
      </c>
      <c r="M2" s="129" t="s">
        <v>310</v>
      </c>
      <c r="N2" s="74"/>
      <c r="O2" s="74"/>
    </row>
    <row r="3" spans="1:15" s="77" customFormat="1" ht="12.75" x14ac:dyDescent="0.25">
      <c r="A3" s="54" t="s">
        <v>227</v>
      </c>
      <c r="B3" s="80" t="s">
        <v>311</v>
      </c>
      <c r="C3" s="53" t="s">
        <v>55</v>
      </c>
      <c r="D3" s="54" t="s">
        <v>227</v>
      </c>
      <c r="E3" s="58" t="s">
        <v>311</v>
      </c>
      <c r="F3" s="53" t="s">
        <v>55</v>
      </c>
      <c r="G3" s="54" t="s">
        <v>227</v>
      </c>
      <c r="H3" s="58" t="s">
        <v>311</v>
      </c>
      <c r="I3" s="53" t="s">
        <v>55</v>
      </c>
      <c r="J3" s="54" t="s">
        <v>6</v>
      </c>
      <c r="K3" s="54" t="s">
        <v>7</v>
      </c>
      <c r="L3" s="124" t="s">
        <v>8</v>
      </c>
      <c r="M3" s="54" t="s">
        <v>9</v>
      </c>
      <c r="N3" s="76"/>
      <c r="O3" s="76"/>
    </row>
    <row r="4" spans="1:15" s="77" customFormat="1" ht="48.75" customHeight="1" x14ac:dyDescent="0.25">
      <c r="A4" s="53" t="s">
        <v>227</v>
      </c>
      <c r="B4" s="148" t="s">
        <v>186</v>
      </c>
      <c r="C4" s="54" t="s">
        <v>269</v>
      </c>
      <c r="D4" s="78" t="s">
        <v>183</v>
      </c>
      <c r="E4" s="79" t="s">
        <v>185</v>
      </c>
      <c r="F4" s="78" t="s">
        <v>184</v>
      </c>
      <c r="G4" s="54" t="s">
        <v>224</v>
      </c>
      <c r="H4" s="54" t="s">
        <v>13</v>
      </c>
      <c r="I4" s="53" t="s">
        <v>217</v>
      </c>
      <c r="J4" s="53" t="s">
        <v>322</v>
      </c>
      <c r="K4" s="53" t="s">
        <v>13</v>
      </c>
      <c r="L4" s="126">
        <v>27813248.469999999</v>
      </c>
      <c r="M4" s="130" t="s">
        <v>346</v>
      </c>
      <c r="N4" s="76"/>
      <c r="O4" s="76"/>
    </row>
    <row r="5" spans="1:15" s="77" customFormat="1" ht="59.25" customHeight="1" x14ac:dyDescent="0.25">
      <c r="A5" s="53" t="s">
        <v>311</v>
      </c>
      <c r="B5" s="148" t="s">
        <v>187</v>
      </c>
      <c r="C5" s="54" t="s">
        <v>270</v>
      </c>
      <c r="D5" s="78" t="s">
        <v>183</v>
      </c>
      <c r="E5" s="79" t="s">
        <v>185</v>
      </c>
      <c r="F5" s="78" t="s">
        <v>184</v>
      </c>
      <c r="G5" s="54" t="s">
        <v>225</v>
      </c>
      <c r="H5" s="54" t="s">
        <v>10</v>
      </c>
      <c r="I5" s="53" t="s">
        <v>218</v>
      </c>
      <c r="J5" s="53" t="s">
        <v>322</v>
      </c>
      <c r="K5" s="53" t="s">
        <v>13</v>
      </c>
      <c r="L5" s="126">
        <v>6810012.7999999998</v>
      </c>
      <c r="M5" s="130" t="s">
        <v>347</v>
      </c>
      <c r="N5" s="76"/>
      <c r="O5" s="76"/>
    </row>
    <row r="6" spans="1:15" s="77" customFormat="1" ht="33.75" x14ac:dyDescent="0.25">
      <c r="A6" s="53" t="s">
        <v>55</v>
      </c>
      <c r="B6" s="148" t="s">
        <v>188</v>
      </c>
      <c r="C6" s="54" t="s">
        <v>271</v>
      </c>
      <c r="D6" s="78" t="s">
        <v>183</v>
      </c>
      <c r="E6" s="79" t="s">
        <v>185</v>
      </c>
      <c r="F6" s="78" t="s">
        <v>184</v>
      </c>
      <c r="G6" s="54" t="s">
        <v>225</v>
      </c>
      <c r="H6" s="54" t="s">
        <v>13</v>
      </c>
      <c r="I6" s="53" t="s">
        <v>217</v>
      </c>
      <c r="J6" s="53" t="s">
        <v>322</v>
      </c>
      <c r="K6" s="53" t="s">
        <v>13</v>
      </c>
      <c r="L6" s="126">
        <v>16800000</v>
      </c>
      <c r="M6" s="131" t="s">
        <v>294</v>
      </c>
      <c r="N6" s="76"/>
      <c r="O6" s="76"/>
    </row>
    <row r="7" spans="1:15" s="77" customFormat="1" ht="33.75" x14ac:dyDescent="0.25">
      <c r="A7" s="53" t="s">
        <v>6</v>
      </c>
      <c r="B7" s="148" t="s">
        <v>189</v>
      </c>
      <c r="C7" s="54" t="s">
        <v>272</v>
      </c>
      <c r="D7" s="78" t="s">
        <v>183</v>
      </c>
      <c r="E7" s="79" t="s">
        <v>185</v>
      </c>
      <c r="F7" s="78" t="s">
        <v>184</v>
      </c>
      <c r="G7" s="54" t="s">
        <v>226</v>
      </c>
      <c r="H7" s="54" t="s">
        <v>13</v>
      </c>
      <c r="I7" s="53" t="s">
        <v>217</v>
      </c>
      <c r="J7" s="53" t="s">
        <v>322</v>
      </c>
      <c r="K7" s="53" t="s">
        <v>13</v>
      </c>
      <c r="L7" s="126">
        <v>527645.74</v>
      </c>
      <c r="M7" s="130" t="s">
        <v>348</v>
      </c>
      <c r="N7" s="76"/>
      <c r="O7" s="76"/>
    </row>
    <row r="8" spans="1:15" s="77" customFormat="1" ht="33.75" x14ac:dyDescent="0.25">
      <c r="A8" s="53" t="s">
        <v>7</v>
      </c>
      <c r="B8" s="155" t="s">
        <v>190</v>
      </c>
      <c r="C8" s="54" t="s">
        <v>273</v>
      </c>
      <c r="D8" s="78" t="s">
        <v>183</v>
      </c>
      <c r="E8" s="79" t="s">
        <v>185</v>
      </c>
      <c r="F8" s="78" t="s">
        <v>184</v>
      </c>
      <c r="G8" s="54" t="s">
        <v>226</v>
      </c>
      <c r="H8" s="54" t="s">
        <v>13</v>
      </c>
      <c r="I8" s="53" t="s">
        <v>217</v>
      </c>
      <c r="J8" s="53" t="s">
        <v>322</v>
      </c>
      <c r="K8" s="53" t="s">
        <v>13</v>
      </c>
      <c r="L8" s="126">
        <v>498665.86</v>
      </c>
      <c r="M8" s="130" t="s">
        <v>325</v>
      </c>
      <c r="N8" s="76"/>
      <c r="O8" s="76"/>
    </row>
    <row r="9" spans="1:15" s="77" customFormat="1" ht="33.75" x14ac:dyDescent="0.25">
      <c r="A9" s="53" t="s">
        <v>8</v>
      </c>
      <c r="B9" s="148" t="s">
        <v>191</v>
      </c>
      <c r="C9" s="54" t="s">
        <v>274</v>
      </c>
      <c r="D9" s="78" t="s">
        <v>183</v>
      </c>
      <c r="E9" s="79" t="s">
        <v>185</v>
      </c>
      <c r="F9" s="78" t="s">
        <v>184</v>
      </c>
      <c r="G9" s="54" t="s">
        <v>226</v>
      </c>
      <c r="H9" s="54" t="s">
        <v>13</v>
      </c>
      <c r="I9" s="53" t="s">
        <v>217</v>
      </c>
      <c r="J9" s="53" t="s">
        <v>322</v>
      </c>
      <c r="K9" s="53" t="s">
        <v>13</v>
      </c>
      <c r="L9" s="126">
        <v>1132235.94</v>
      </c>
      <c r="M9" s="130" t="s">
        <v>324</v>
      </c>
      <c r="N9" s="76"/>
      <c r="O9" s="76"/>
    </row>
    <row r="10" spans="1:15" s="77" customFormat="1" ht="38.25" x14ac:dyDescent="0.25">
      <c r="A10" s="53" t="s">
        <v>9</v>
      </c>
      <c r="B10" s="148" t="s">
        <v>192</v>
      </c>
      <c r="C10" s="54" t="s">
        <v>275</v>
      </c>
      <c r="D10" s="78" t="s">
        <v>183</v>
      </c>
      <c r="E10" s="79" t="s">
        <v>185</v>
      </c>
      <c r="F10" s="78" t="s">
        <v>184</v>
      </c>
      <c r="G10" s="54" t="s">
        <v>226</v>
      </c>
      <c r="H10" s="54" t="s">
        <v>13</v>
      </c>
      <c r="I10" s="53" t="s">
        <v>217</v>
      </c>
      <c r="J10" s="53" t="s">
        <v>322</v>
      </c>
      <c r="K10" s="53" t="s">
        <v>13</v>
      </c>
      <c r="L10" s="126">
        <v>1514097.24</v>
      </c>
      <c r="M10" s="130" t="s">
        <v>325</v>
      </c>
      <c r="N10" s="76"/>
      <c r="O10" s="76"/>
    </row>
    <row r="11" spans="1:15" s="77" customFormat="1" ht="38.25" x14ac:dyDescent="0.25">
      <c r="A11" s="53" t="s">
        <v>10</v>
      </c>
      <c r="B11" s="148" t="s">
        <v>236</v>
      </c>
      <c r="C11" s="54" t="s">
        <v>276</v>
      </c>
      <c r="D11" s="78" t="s">
        <v>183</v>
      </c>
      <c r="E11" s="79" t="s">
        <v>185</v>
      </c>
      <c r="F11" s="78" t="s">
        <v>184</v>
      </c>
      <c r="G11" s="54" t="s">
        <v>226</v>
      </c>
      <c r="H11" s="54" t="s">
        <v>13</v>
      </c>
      <c r="I11" s="53" t="s">
        <v>219</v>
      </c>
      <c r="J11" s="53" t="s">
        <v>322</v>
      </c>
      <c r="K11" s="53" t="s">
        <v>13</v>
      </c>
      <c r="L11" s="126">
        <v>10307691</v>
      </c>
      <c r="M11" s="130" t="s">
        <v>293</v>
      </c>
      <c r="N11" s="76"/>
      <c r="O11" s="76"/>
    </row>
    <row r="12" spans="1:15" s="77" customFormat="1" ht="33.75" x14ac:dyDescent="0.25">
      <c r="A12" s="53" t="s">
        <v>11</v>
      </c>
      <c r="B12" s="148" t="s">
        <v>193</v>
      </c>
      <c r="C12" s="54" t="s">
        <v>277</v>
      </c>
      <c r="D12" s="78" t="s">
        <v>183</v>
      </c>
      <c r="E12" s="79" t="s">
        <v>185</v>
      </c>
      <c r="F12" s="78" t="s">
        <v>184</v>
      </c>
      <c r="G12" s="54" t="s">
        <v>226</v>
      </c>
      <c r="H12" s="54" t="s">
        <v>13</v>
      </c>
      <c r="I12" s="53" t="s">
        <v>219</v>
      </c>
      <c r="J12" s="53" t="s">
        <v>322</v>
      </c>
      <c r="K12" s="53" t="s">
        <v>13</v>
      </c>
      <c r="L12" s="126">
        <v>1361234</v>
      </c>
      <c r="M12" s="130" t="s">
        <v>326</v>
      </c>
      <c r="N12" s="76"/>
      <c r="O12" s="76"/>
    </row>
    <row r="13" spans="1:15" s="77" customFormat="1" ht="33.75" x14ac:dyDescent="0.25">
      <c r="A13" s="53" t="s">
        <v>12</v>
      </c>
      <c r="B13" s="148" t="s">
        <v>194</v>
      </c>
      <c r="C13" s="54" t="s">
        <v>49</v>
      </c>
      <c r="D13" s="78" t="s">
        <v>183</v>
      </c>
      <c r="E13" s="79" t="s">
        <v>185</v>
      </c>
      <c r="F13" s="78" t="s">
        <v>184</v>
      </c>
      <c r="G13" s="54" t="s">
        <v>226</v>
      </c>
      <c r="H13" s="54" t="s">
        <v>13</v>
      </c>
      <c r="I13" s="53" t="s">
        <v>219</v>
      </c>
      <c r="J13" s="53" t="s">
        <v>322</v>
      </c>
      <c r="K13" s="53" t="s">
        <v>13</v>
      </c>
      <c r="L13" s="126">
        <v>1796882</v>
      </c>
      <c r="M13" s="130" t="s">
        <v>293</v>
      </c>
      <c r="N13" s="76"/>
      <c r="O13" s="76"/>
    </row>
    <row r="14" spans="1:15" s="77" customFormat="1" ht="38.25" x14ac:dyDescent="0.25">
      <c r="A14" s="53" t="s">
        <v>13</v>
      </c>
      <c r="B14" s="148" t="s">
        <v>195</v>
      </c>
      <c r="C14" s="54" t="s">
        <v>278</v>
      </c>
      <c r="D14" s="78" t="s">
        <v>183</v>
      </c>
      <c r="E14" s="79" t="s">
        <v>185</v>
      </c>
      <c r="F14" s="78" t="s">
        <v>184</v>
      </c>
      <c r="G14" s="54" t="s">
        <v>226</v>
      </c>
      <c r="H14" s="54" t="s">
        <v>13</v>
      </c>
      <c r="I14" s="53" t="s">
        <v>219</v>
      </c>
      <c r="J14" s="53" t="s">
        <v>322</v>
      </c>
      <c r="K14" s="53" t="s">
        <v>13</v>
      </c>
      <c r="L14" s="126">
        <v>3252913</v>
      </c>
      <c r="M14" s="130" t="s">
        <v>327</v>
      </c>
      <c r="N14" s="76"/>
      <c r="O14" s="76"/>
    </row>
    <row r="15" spans="1:15" s="77" customFormat="1" ht="38.25" x14ac:dyDescent="0.25">
      <c r="A15" s="53" t="s">
        <v>26</v>
      </c>
      <c r="B15" s="148" t="s">
        <v>196</v>
      </c>
      <c r="C15" s="54" t="s">
        <v>279</v>
      </c>
      <c r="D15" s="78" t="s">
        <v>183</v>
      </c>
      <c r="E15" s="79" t="s">
        <v>185</v>
      </c>
      <c r="F15" s="78" t="s">
        <v>184</v>
      </c>
      <c r="G15" s="54" t="s">
        <v>226</v>
      </c>
      <c r="H15" s="54" t="s">
        <v>13</v>
      </c>
      <c r="I15" s="53" t="s">
        <v>219</v>
      </c>
      <c r="J15" s="53" t="s">
        <v>322</v>
      </c>
      <c r="K15" s="53" t="s">
        <v>13</v>
      </c>
      <c r="L15" s="126">
        <v>4363013.72</v>
      </c>
      <c r="M15" s="130" t="s">
        <v>295</v>
      </c>
      <c r="N15" s="76"/>
      <c r="O15" s="76"/>
    </row>
    <row r="16" spans="1:15" s="77" customFormat="1" ht="38.25" x14ac:dyDescent="0.25">
      <c r="A16" s="53" t="s">
        <v>14</v>
      </c>
      <c r="B16" s="148" t="s">
        <v>197</v>
      </c>
      <c r="C16" s="54" t="s">
        <v>280</v>
      </c>
      <c r="D16" s="78" t="s">
        <v>183</v>
      </c>
      <c r="E16" s="79" t="s">
        <v>185</v>
      </c>
      <c r="F16" s="78" t="s">
        <v>184</v>
      </c>
      <c r="G16" s="54" t="s">
        <v>226</v>
      </c>
      <c r="H16" s="54" t="s">
        <v>13</v>
      </c>
      <c r="I16" s="53" t="s">
        <v>217</v>
      </c>
      <c r="J16" s="53" t="s">
        <v>322</v>
      </c>
      <c r="K16" s="53" t="s">
        <v>13</v>
      </c>
      <c r="L16" s="126">
        <v>3710070</v>
      </c>
      <c r="M16" s="130" t="s">
        <v>328</v>
      </c>
      <c r="N16" s="76"/>
      <c r="O16" s="76"/>
    </row>
    <row r="17" spans="1:15" s="77" customFormat="1" ht="38.25" x14ac:dyDescent="0.25">
      <c r="A17" s="60" t="s">
        <v>21</v>
      </c>
      <c r="B17" s="148" t="s">
        <v>198</v>
      </c>
      <c r="C17" s="54" t="s">
        <v>281</v>
      </c>
      <c r="D17" s="118" t="s">
        <v>183</v>
      </c>
      <c r="E17" s="119" t="s">
        <v>185</v>
      </c>
      <c r="F17" s="118" t="s">
        <v>184</v>
      </c>
      <c r="G17" s="58" t="s">
        <v>226</v>
      </c>
      <c r="H17" s="58" t="s">
        <v>13</v>
      </c>
      <c r="I17" s="60" t="s">
        <v>218</v>
      </c>
      <c r="J17" s="53" t="s">
        <v>322</v>
      </c>
      <c r="K17" s="53" t="s">
        <v>13</v>
      </c>
      <c r="L17" s="87">
        <v>4503910</v>
      </c>
      <c r="M17" s="132" t="s">
        <v>296</v>
      </c>
      <c r="N17" s="76"/>
      <c r="O17" s="76"/>
    </row>
    <row r="18" spans="1:15" s="77" customFormat="1" ht="38.25" x14ac:dyDescent="0.25">
      <c r="A18" s="60" t="s">
        <v>15</v>
      </c>
      <c r="B18" s="156" t="s">
        <v>199</v>
      </c>
      <c r="C18" s="58" t="s">
        <v>282</v>
      </c>
      <c r="D18" s="118" t="s">
        <v>183</v>
      </c>
      <c r="E18" s="119" t="s">
        <v>185</v>
      </c>
      <c r="F18" s="118" t="s">
        <v>184</v>
      </c>
      <c r="G18" s="58" t="s">
        <v>226</v>
      </c>
      <c r="H18" s="58" t="s">
        <v>13</v>
      </c>
      <c r="I18" s="60" t="s">
        <v>214</v>
      </c>
      <c r="J18" s="60" t="s">
        <v>322</v>
      </c>
      <c r="K18" s="60" t="s">
        <v>13</v>
      </c>
      <c r="L18" s="87">
        <v>893986.48</v>
      </c>
      <c r="M18" s="135" t="s">
        <v>297</v>
      </c>
      <c r="N18" s="76"/>
      <c r="O18" s="76"/>
    </row>
    <row r="19" spans="1:15" s="77" customFormat="1" ht="33.75" x14ac:dyDescent="0.2">
      <c r="A19" s="137">
        <v>16</v>
      </c>
      <c r="B19" s="148" t="s">
        <v>140</v>
      </c>
      <c r="C19" s="51" t="s">
        <v>283</v>
      </c>
      <c r="D19" s="78" t="s">
        <v>183</v>
      </c>
      <c r="E19" s="79" t="s">
        <v>185</v>
      </c>
      <c r="F19" s="78" t="s">
        <v>184</v>
      </c>
      <c r="G19" s="53" t="s">
        <v>218</v>
      </c>
      <c r="H19" s="53"/>
      <c r="I19" s="63">
        <v>2008</v>
      </c>
      <c r="J19" s="119" t="s">
        <v>6</v>
      </c>
      <c r="K19" s="53" t="s">
        <v>13</v>
      </c>
      <c r="L19" s="150">
        <v>4007747.58</v>
      </c>
      <c r="M19" s="133" t="s">
        <v>298</v>
      </c>
    </row>
    <row r="20" spans="1:15" s="77" customFormat="1" ht="48" x14ac:dyDescent="0.2">
      <c r="A20" s="137">
        <v>17</v>
      </c>
      <c r="B20" s="148" t="s">
        <v>147</v>
      </c>
      <c r="C20" s="51" t="s">
        <v>284</v>
      </c>
      <c r="D20" s="78" t="s">
        <v>183</v>
      </c>
      <c r="E20" s="79" t="s">
        <v>185</v>
      </c>
      <c r="F20" s="78" t="s">
        <v>184</v>
      </c>
      <c r="G20" s="53" t="s">
        <v>214</v>
      </c>
      <c r="H20" s="53"/>
      <c r="I20" s="54">
        <v>2013</v>
      </c>
      <c r="J20" s="119" t="s">
        <v>7</v>
      </c>
      <c r="K20" s="53" t="s">
        <v>13</v>
      </c>
      <c r="L20" s="150">
        <v>1078628.3</v>
      </c>
      <c r="M20" s="133" t="s">
        <v>299</v>
      </c>
    </row>
    <row r="21" spans="1:15" s="77" customFormat="1" ht="38.25" x14ac:dyDescent="0.2">
      <c r="A21" s="138">
        <v>18</v>
      </c>
      <c r="B21" s="148" t="s">
        <v>150</v>
      </c>
      <c r="C21" s="51" t="s">
        <v>285</v>
      </c>
      <c r="D21" s="118" t="s">
        <v>183</v>
      </c>
      <c r="E21" s="119" t="s">
        <v>185</v>
      </c>
      <c r="F21" s="118" t="s">
        <v>184</v>
      </c>
      <c r="G21" s="60" t="s">
        <v>214</v>
      </c>
      <c r="H21" s="60"/>
      <c r="I21" s="58">
        <v>2013</v>
      </c>
      <c r="J21" s="119" t="s">
        <v>7</v>
      </c>
      <c r="K21" s="60" t="s">
        <v>13</v>
      </c>
      <c r="L21" s="150">
        <v>679344.9</v>
      </c>
      <c r="M21" s="133" t="s">
        <v>300</v>
      </c>
    </row>
    <row r="22" spans="1:15" s="77" customFormat="1" ht="38.25" x14ac:dyDescent="0.2">
      <c r="A22" s="137">
        <v>19</v>
      </c>
      <c r="B22" s="148" t="s">
        <v>153</v>
      </c>
      <c r="C22" s="51" t="s">
        <v>286</v>
      </c>
      <c r="D22" s="78" t="s">
        <v>183</v>
      </c>
      <c r="E22" s="79" t="s">
        <v>185</v>
      </c>
      <c r="F22" s="78" t="s">
        <v>184</v>
      </c>
      <c r="G22" s="53" t="s">
        <v>214</v>
      </c>
      <c r="H22" s="53"/>
      <c r="I22" s="54">
        <v>2013</v>
      </c>
      <c r="J22" s="119" t="s">
        <v>7</v>
      </c>
      <c r="K22" s="53" t="s">
        <v>13</v>
      </c>
      <c r="L22" s="150">
        <v>667175.19999999995</v>
      </c>
      <c r="M22" s="133" t="s">
        <v>300</v>
      </c>
    </row>
    <row r="23" spans="1:15" s="89" customFormat="1" ht="38.25" x14ac:dyDescent="0.2">
      <c r="A23" s="138">
        <v>20</v>
      </c>
      <c r="B23" s="156" t="s">
        <v>289</v>
      </c>
      <c r="C23" s="51" t="s">
        <v>50</v>
      </c>
      <c r="D23" s="78" t="s">
        <v>183</v>
      </c>
      <c r="E23" s="79" t="s">
        <v>185</v>
      </c>
      <c r="F23" s="78" t="s">
        <v>184</v>
      </c>
      <c r="G23" s="58" t="s">
        <v>221</v>
      </c>
      <c r="H23" s="58"/>
      <c r="I23" s="58">
        <v>2008</v>
      </c>
      <c r="J23" s="119" t="s">
        <v>7</v>
      </c>
      <c r="K23" s="53" t="s">
        <v>13</v>
      </c>
      <c r="L23" s="150">
        <v>496220</v>
      </c>
      <c r="M23" s="135" t="s">
        <v>290</v>
      </c>
    </row>
    <row r="24" spans="1:15" s="77" customFormat="1" ht="33.75" x14ac:dyDescent="0.2">
      <c r="A24" s="137">
        <v>21</v>
      </c>
      <c r="B24" s="156" t="s">
        <v>157</v>
      </c>
      <c r="C24" s="51" t="s">
        <v>239</v>
      </c>
      <c r="D24" s="78" t="s">
        <v>183</v>
      </c>
      <c r="E24" s="79" t="s">
        <v>185</v>
      </c>
      <c r="F24" s="78" t="s">
        <v>184</v>
      </c>
      <c r="G24" s="53" t="s">
        <v>222</v>
      </c>
      <c r="H24" s="53"/>
      <c r="I24" s="54">
        <v>2008</v>
      </c>
      <c r="J24" s="119" t="s">
        <v>7</v>
      </c>
      <c r="K24" s="53" t="s">
        <v>13</v>
      </c>
      <c r="L24" s="150">
        <v>3311507</v>
      </c>
      <c r="M24" s="130" t="s">
        <v>321</v>
      </c>
    </row>
    <row r="25" spans="1:15" s="89" customFormat="1" ht="33.75" customHeight="1" x14ac:dyDescent="0.2">
      <c r="A25" s="138">
        <v>22</v>
      </c>
      <c r="B25" s="148" t="s">
        <v>159</v>
      </c>
      <c r="C25" s="51" t="s">
        <v>240</v>
      </c>
      <c r="D25" s="78" t="s">
        <v>183</v>
      </c>
      <c r="E25" s="79" t="s">
        <v>185</v>
      </c>
      <c r="F25" s="78" t="s">
        <v>184</v>
      </c>
      <c r="G25" s="58" t="s">
        <v>220</v>
      </c>
      <c r="H25" s="58"/>
      <c r="I25" s="58">
        <v>2011</v>
      </c>
      <c r="J25" s="119" t="s">
        <v>7</v>
      </c>
      <c r="K25" s="53" t="s">
        <v>13</v>
      </c>
      <c r="L25" s="150">
        <v>1108151.94</v>
      </c>
      <c r="M25" s="130" t="s">
        <v>292</v>
      </c>
    </row>
    <row r="26" spans="1:15" s="77" customFormat="1" ht="38.25" x14ac:dyDescent="0.2">
      <c r="A26" s="137">
        <v>23</v>
      </c>
      <c r="B26" s="148" t="s">
        <v>160</v>
      </c>
      <c r="C26" s="51" t="s">
        <v>241</v>
      </c>
      <c r="D26" s="78" t="s">
        <v>183</v>
      </c>
      <c r="E26" s="79" t="s">
        <v>185</v>
      </c>
      <c r="F26" s="78" t="s">
        <v>184</v>
      </c>
      <c r="G26" s="53" t="s">
        <v>214</v>
      </c>
      <c r="H26" s="53"/>
      <c r="I26" s="54" t="s">
        <v>214</v>
      </c>
      <c r="J26" s="118" t="s">
        <v>7</v>
      </c>
      <c r="K26" s="53" t="s">
        <v>13</v>
      </c>
      <c r="L26" s="87">
        <v>899413.56</v>
      </c>
      <c r="M26" s="129" t="s">
        <v>291</v>
      </c>
    </row>
    <row r="27" spans="1:15" s="77" customFormat="1" ht="38.25" x14ac:dyDescent="0.2">
      <c r="A27" s="137">
        <v>24</v>
      </c>
      <c r="B27" s="155" t="s">
        <v>161</v>
      </c>
      <c r="C27" s="51" t="s">
        <v>242</v>
      </c>
      <c r="D27" s="78" t="s">
        <v>183</v>
      </c>
      <c r="E27" s="79" t="s">
        <v>185</v>
      </c>
      <c r="F27" s="78" t="s">
        <v>184</v>
      </c>
      <c r="G27" s="53" t="s">
        <v>212</v>
      </c>
      <c r="H27" s="53"/>
      <c r="I27" s="54" t="s">
        <v>212</v>
      </c>
      <c r="J27" s="79" t="s">
        <v>7</v>
      </c>
      <c r="K27" s="53" t="s">
        <v>13</v>
      </c>
      <c r="L27" s="151">
        <v>617575.52</v>
      </c>
      <c r="M27" s="129" t="s">
        <v>291</v>
      </c>
    </row>
    <row r="28" spans="1:15" s="77" customFormat="1" ht="38.25" x14ac:dyDescent="0.2">
      <c r="A28" s="137">
        <v>25</v>
      </c>
      <c r="B28" s="148" t="s">
        <v>164</v>
      </c>
      <c r="C28" s="51" t="s">
        <v>243</v>
      </c>
      <c r="D28" s="78" t="s">
        <v>183</v>
      </c>
      <c r="E28" s="79" t="s">
        <v>185</v>
      </c>
      <c r="F28" s="78" t="s">
        <v>184</v>
      </c>
      <c r="G28" s="53" t="s">
        <v>212</v>
      </c>
      <c r="H28" s="53"/>
      <c r="I28" s="54" t="s">
        <v>212</v>
      </c>
      <c r="J28" s="118" t="s">
        <v>7</v>
      </c>
      <c r="K28" s="53" t="s">
        <v>13</v>
      </c>
      <c r="L28" s="87">
        <v>530157.31999999995</v>
      </c>
      <c r="M28" s="129" t="s">
        <v>291</v>
      </c>
    </row>
    <row r="29" spans="1:15" s="89" customFormat="1" ht="38.25" x14ac:dyDescent="0.2">
      <c r="A29" s="138">
        <v>26</v>
      </c>
      <c r="B29" s="148" t="s">
        <v>166</v>
      </c>
      <c r="C29" s="51" t="s">
        <v>244</v>
      </c>
      <c r="D29" s="78" t="s">
        <v>183</v>
      </c>
      <c r="E29" s="79" t="s">
        <v>185</v>
      </c>
      <c r="F29" s="78" t="s">
        <v>184</v>
      </c>
      <c r="G29" s="58" t="s">
        <v>212</v>
      </c>
      <c r="H29" s="58"/>
      <c r="I29" s="58" t="s">
        <v>212</v>
      </c>
      <c r="J29" s="118" t="s">
        <v>7</v>
      </c>
      <c r="K29" s="53" t="s">
        <v>13</v>
      </c>
      <c r="L29" s="87">
        <v>524891.68999999994</v>
      </c>
      <c r="M29" s="129" t="s">
        <v>291</v>
      </c>
    </row>
    <row r="30" spans="1:15" s="89" customFormat="1" ht="36" x14ac:dyDescent="0.2">
      <c r="A30" s="138">
        <v>27</v>
      </c>
      <c r="B30" s="161" t="s">
        <v>177</v>
      </c>
      <c r="C30" s="51" t="s">
        <v>245</v>
      </c>
      <c r="D30" s="78" t="s">
        <v>183</v>
      </c>
      <c r="E30" s="79" t="s">
        <v>185</v>
      </c>
      <c r="F30" s="78" t="s">
        <v>184</v>
      </c>
      <c r="G30" s="58" t="s">
        <v>218</v>
      </c>
      <c r="H30" s="58"/>
      <c r="I30" s="58" t="s">
        <v>219</v>
      </c>
      <c r="J30" s="79" t="s">
        <v>7</v>
      </c>
      <c r="K30" s="53" t="s">
        <v>13</v>
      </c>
      <c r="L30" s="150">
        <v>1855017</v>
      </c>
      <c r="M30" s="135" t="s">
        <v>323</v>
      </c>
    </row>
    <row r="31" spans="1:15" s="77" customFormat="1" ht="38.25" x14ac:dyDescent="0.2">
      <c r="A31" s="137">
        <v>28</v>
      </c>
      <c r="B31" s="148" t="s">
        <v>171</v>
      </c>
      <c r="C31" s="51" t="s">
        <v>246</v>
      </c>
      <c r="D31" s="78" t="s">
        <v>183</v>
      </c>
      <c r="E31" s="79" t="s">
        <v>185</v>
      </c>
      <c r="F31" s="78" t="s">
        <v>184</v>
      </c>
      <c r="G31" s="53" t="s">
        <v>212</v>
      </c>
      <c r="H31" s="53"/>
      <c r="I31" s="54" t="s">
        <v>212</v>
      </c>
      <c r="J31" s="118" t="s">
        <v>7</v>
      </c>
      <c r="K31" s="53" t="s">
        <v>13</v>
      </c>
      <c r="L31" s="87">
        <v>842706.03</v>
      </c>
      <c r="M31" s="130" t="s">
        <v>321</v>
      </c>
    </row>
    <row r="32" spans="1:15" s="77" customFormat="1" ht="38.25" x14ac:dyDescent="0.25">
      <c r="A32" s="139">
        <v>29</v>
      </c>
      <c r="B32" s="148" t="s">
        <v>203</v>
      </c>
      <c r="C32" s="54" t="s">
        <v>306</v>
      </c>
      <c r="D32" s="78" t="s">
        <v>183</v>
      </c>
      <c r="E32" s="79" t="s">
        <v>185</v>
      </c>
      <c r="F32" s="78" t="s">
        <v>184</v>
      </c>
      <c r="G32" s="54" t="s">
        <v>226</v>
      </c>
      <c r="H32" s="54" t="s">
        <v>13</v>
      </c>
      <c r="I32" s="53" t="s">
        <v>217</v>
      </c>
      <c r="J32" s="53" t="s">
        <v>7</v>
      </c>
      <c r="K32" s="53" t="s">
        <v>13</v>
      </c>
      <c r="L32" s="126">
        <v>1653515</v>
      </c>
      <c r="M32" s="130" t="s">
        <v>321</v>
      </c>
      <c r="N32" s="76"/>
      <c r="O32" s="76"/>
    </row>
    <row r="33" spans="1:15" s="89" customFormat="1" ht="33.75" x14ac:dyDescent="0.2">
      <c r="A33" s="138">
        <v>30</v>
      </c>
      <c r="B33" s="155" t="s">
        <v>320</v>
      </c>
      <c r="C33" s="51" t="s">
        <v>247</v>
      </c>
      <c r="D33" s="78" t="s">
        <v>183</v>
      </c>
      <c r="E33" s="79" t="s">
        <v>185</v>
      </c>
      <c r="F33" s="78" t="s">
        <v>184</v>
      </c>
      <c r="G33" s="58" t="s">
        <v>214</v>
      </c>
      <c r="H33" s="58"/>
      <c r="I33" s="58" t="s">
        <v>214</v>
      </c>
      <c r="J33" s="58" t="s">
        <v>7</v>
      </c>
      <c r="K33" s="53" t="s">
        <v>13</v>
      </c>
      <c r="L33" s="126">
        <v>4688343.87</v>
      </c>
      <c r="M33" s="130" t="s">
        <v>292</v>
      </c>
    </row>
    <row r="34" spans="1:15" s="77" customFormat="1" ht="48" x14ac:dyDescent="0.2">
      <c r="A34" s="137">
        <v>31</v>
      </c>
      <c r="B34" s="148" t="s">
        <v>142</v>
      </c>
      <c r="C34" s="51" t="s">
        <v>248</v>
      </c>
      <c r="D34" s="78" t="s">
        <v>183</v>
      </c>
      <c r="E34" s="79" t="s">
        <v>185</v>
      </c>
      <c r="F34" s="78" t="s">
        <v>184</v>
      </c>
      <c r="G34" s="53" t="s">
        <v>214</v>
      </c>
      <c r="H34" s="53"/>
      <c r="I34" s="54" t="s">
        <v>212</v>
      </c>
      <c r="J34" s="54" t="s">
        <v>7</v>
      </c>
      <c r="K34" s="53" t="s">
        <v>13</v>
      </c>
      <c r="L34" s="126">
        <v>1695528.98</v>
      </c>
      <c r="M34" s="133" t="s">
        <v>301</v>
      </c>
    </row>
    <row r="35" spans="1:15" s="89" customFormat="1" ht="38.25" x14ac:dyDescent="0.2">
      <c r="A35" s="138">
        <v>32</v>
      </c>
      <c r="B35" s="148" t="s">
        <v>144</v>
      </c>
      <c r="C35" s="51" t="s">
        <v>249</v>
      </c>
      <c r="D35" s="78" t="s">
        <v>183</v>
      </c>
      <c r="E35" s="79" t="s">
        <v>185</v>
      </c>
      <c r="F35" s="78" t="s">
        <v>184</v>
      </c>
      <c r="G35" s="58" t="s">
        <v>214</v>
      </c>
      <c r="H35" s="58"/>
      <c r="I35" s="58" t="s">
        <v>212</v>
      </c>
      <c r="J35" s="58" t="s">
        <v>7</v>
      </c>
      <c r="K35" s="53" t="s">
        <v>13</v>
      </c>
      <c r="L35" s="126">
        <v>681044.38</v>
      </c>
      <c r="M35" s="129" t="s">
        <v>291</v>
      </c>
    </row>
    <row r="36" spans="1:15" s="77" customFormat="1" ht="36" x14ac:dyDescent="0.2">
      <c r="A36" s="137">
        <v>33</v>
      </c>
      <c r="B36" s="148" t="s">
        <v>260</v>
      </c>
      <c r="C36" s="51" t="s">
        <v>250</v>
      </c>
      <c r="D36" s="78" t="s">
        <v>183</v>
      </c>
      <c r="E36" s="79" t="s">
        <v>185</v>
      </c>
      <c r="F36" s="78" t="s">
        <v>184</v>
      </c>
      <c r="G36" s="53" t="s">
        <v>214</v>
      </c>
      <c r="H36" s="53"/>
      <c r="I36" s="54" t="s">
        <v>214</v>
      </c>
      <c r="J36" s="54" t="s">
        <v>7</v>
      </c>
      <c r="K36" s="53" t="s">
        <v>13</v>
      </c>
      <c r="L36" s="126">
        <v>670180.81999999995</v>
      </c>
      <c r="M36" s="129" t="s">
        <v>291</v>
      </c>
    </row>
    <row r="37" spans="1:15" s="77" customFormat="1" ht="38.25" customHeight="1" x14ac:dyDescent="0.25">
      <c r="A37" s="139">
        <v>34</v>
      </c>
      <c r="B37" s="156" t="s">
        <v>156</v>
      </c>
      <c r="C37" s="54" t="s">
        <v>251</v>
      </c>
      <c r="D37" s="78" t="s">
        <v>183</v>
      </c>
      <c r="E37" s="79" t="s">
        <v>185</v>
      </c>
      <c r="F37" s="78" t="s">
        <v>184</v>
      </c>
      <c r="G37" s="54" t="s">
        <v>225</v>
      </c>
      <c r="H37" s="54" t="s">
        <v>13</v>
      </c>
      <c r="I37" s="53" t="s">
        <v>218</v>
      </c>
      <c r="J37" s="53" t="s">
        <v>7</v>
      </c>
      <c r="K37" s="53" t="s">
        <v>13</v>
      </c>
      <c r="L37" s="150">
        <v>22230800.050000001</v>
      </c>
      <c r="M37" s="135" t="s">
        <v>288</v>
      </c>
      <c r="N37" s="76"/>
      <c r="O37" s="76"/>
    </row>
    <row r="38" spans="1:15" s="77" customFormat="1" ht="38.25" x14ac:dyDescent="0.2">
      <c r="A38" s="137">
        <v>35</v>
      </c>
      <c r="B38" s="162" t="s">
        <v>148</v>
      </c>
      <c r="C38" s="51" t="s">
        <v>252</v>
      </c>
      <c r="D38" s="78" t="s">
        <v>183</v>
      </c>
      <c r="E38" s="79" t="s">
        <v>185</v>
      </c>
      <c r="F38" s="78" t="s">
        <v>184</v>
      </c>
      <c r="G38" s="53" t="s">
        <v>214</v>
      </c>
      <c r="H38" s="53"/>
      <c r="I38" s="54" t="s">
        <v>214</v>
      </c>
      <c r="J38" s="144" t="s">
        <v>7</v>
      </c>
      <c r="K38" s="53" t="s">
        <v>13</v>
      </c>
      <c r="L38" s="150">
        <v>284655.01</v>
      </c>
      <c r="M38" s="135" t="s">
        <v>333</v>
      </c>
    </row>
    <row r="39" spans="1:15" s="77" customFormat="1" ht="36" x14ac:dyDescent="0.25">
      <c r="A39" s="139">
        <v>36</v>
      </c>
      <c r="B39" s="162" t="s">
        <v>204</v>
      </c>
      <c r="C39" s="54" t="s">
        <v>253</v>
      </c>
      <c r="D39" s="78" t="s">
        <v>183</v>
      </c>
      <c r="E39" s="79" t="s">
        <v>185</v>
      </c>
      <c r="F39" s="78" t="s">
        <v>184</v>
      </c>
      <c r="G39" s="54" t="s">
        <v>226</v>
      </c>
      <c r="H39" s="54" t="s">
        <v>13</v>
      </c>
      <c r="I39" s="53" t="s">
        <v>217</v>
      </c>
      <c r="J39" s="53" t="s">
        <v>322</v>
      </c>
      <c r="K39" s="53" t="s">
        <v>13</v>
      </c>
      <c r="L39" s="126">
        <v>938431.9</v>
      </c>
      <c r="M39" s="130" t="s">
        <v>335</v>
      </c>
      <c r="N39" s="76"/>
      <c r="O39" s="76"/>
    </row>
    <row r="40" spans="1:15" s="77" customFormat="1" ht="48" x14ac:dyDescent="0.2">
      <c r="A40" s="139">
        <v>37</v>
      </c>
      <c r="B40" s="163" t="s">
        <v>206</v>
      </c>
      <c r="C40" s="51" t="s">
        <v>254</v>
      </c>
      <c r="D40" s="78" t="s">
        <v>183</v>
      </c>
      <c r="E40" s="79" t="s">
        <v>185</v>
      </c>
      <c r="F40" s="78" t="s">
        <v>184</v>
      </c>
      <c r="G40" s="54" t="s">
        <v>226</v>
      </c>
      <c r="H40" s="54" t="s">
        <v>13</v>
      </c>
      <c r="I40" s="53" t="s">
        <v>212</v>
      </c>
      <c r="J40" s="53" t="s">
        <v>7</v>
      </c>
      <c r="K40" s="53" t="s">
        <v>13</v>
      </c>
      <c r="L40" s="126">
        <v>302640.65000000002</v>
      </c>
      <c r="M40" s="130" t="s">
        <v>334</v>
      </c>
      <c r="N40" s="76"/>
      <c r="O40" s="76"/>
    </row>
    <row r="41" spans="1:15" s="77" customFormat="1" ht="33.75" x14ac:dyDescent="0.25">
      <c r="A41" s="139">
        <v>38</v>
      </c>
      <c r="B41" s="163" t="s">
        <v>331</v>
      </c>
      <c r="C41" s="54" t="s">
        <v>255</v>
      </c>
      <c r="D41" s="78" t="s">
        <v>183</v>
      </c>
      <c r="E41" s="79" t="s">
        <v>185</v>
      </c>
      <c r="F41" s="78" t="s">
        <v>184</v>
      </c>
      <c r="G41" s="54" t="s">
        <v>226</v>
      </c>
      <c r="H41" s="54" t="s">
        <v>13</v>
      </c>
      <c r="I41" s="53" t="s">
        <v>216</v>
      </c>
      <c r="J41" s="53" t="s">
        <v>7</v>
      </c>
      <c r="K41" s="53" t="s">
        <v>13</v>
      </c>
      <c r="L41" s="126">
        <v>130015.65</v>
      </c>
      <c r="M41" s="130" t="s">
        <v>349</v>
      </c>
      <c r="N41" s="76"/>
      <c r="O41" s="76"/>
    </row>
    <row r="42" spans="1:15" s="77" customFormat="1" ht="51" x14ac:dyDescent="0.2">
      <c r="A42" s="152">
        <v>39</v>
      </c>
      <c r="B42" s="162" t="s">
        <v>207</v>
      </c>
      <c r="C42" s="51" t="s">
        <v>256</v>
      </c>
      <c r="D42" s="118" t="s">
        <v>183</v>
      </c>
      <c r="E42" s="119" t="s">
        <v>185</v>
      </c>
      <c r="F42" s="118" t="s">
        <v>184</v>
      </c>
      <c r="G42" s="58" t="s">
        <v>226</v>
      </c>
      <c r="H42" s="58" t="s">
        <v>13</v>
      </c>
      <c r="I42" s="152" t="s">
        <v>212</v>
      </c>
      <c r="J42" s="60" t="s">
        <v>7</v>
      </c>
      <c r="K42" s="60" t="s">
        <v>13</v>
      </c>
      <c r="L42" s="87">
        <v>148758.54999999999</v>
      </c>
      <c r="M42" s="135" t="s">
        <v>332</v>
      </c>
      <c r="N42" s="76"/>
      <c r="O42" s="76"/>
    </row>
    <row r="43" spans="1:15" s="77" customFormat="1" ht="48" x14ac:dyDescent="0.25">
      <c r="A43" s="139">
        <v>40</v>
      </c>
      <c r="B43" s="164" t="s">
        <v>338</v>
      </c>
      <c r="C43" s="54" t="s">
        <v>257</v>
      </c>
      <c r="D43" s="78" t="s">
        <v>183</v>
      </c>
      <c r="E43" s="79" t="s">
        <v>185</v>
      </c>
      <c r="F43" s="78" t="s">
        <v>184</v>
      </c>
      <c r="G43" s="54" t="s">
        <v>226</v>
      </c>
      <c r="H43" s="54" t="s">
        <v>13</v>
      </c>
      <c r="I43" s="139" t="s">
        <v>218</v>
      </c>
      <c r="J43" s="53" t="s">
        <v>7</v>
      </c>
      <c r="K43" s="53" t="s">
        <v>13</v>
      </c>
      <c r="L43" s="126">
        <v>491035</v>
      </c>
      <c r="M43" s="130" t="s">
        <v>339</v>
      </c>
      <c r="N43" s="76"/>
      <c r="O43" s="76"/>
    </row>
    <row r="44" spans="1:15" s="77" customFormat="1" ht="43.5" customHeight="1" x14ac:dyDescent="0.25">
      <c r="A44" s="139">
        <v>41</v>
      </c>
      <c r="B44" s="162" t="s">
        <v>200</v>
      </c>
      <c r="C44" s="54" t="s">
        <v>258</v>
      </c>
      <c r="D44" s="78" t="s">
        <v>183</v>
      </c>
      <c r="E44" s="79" t="s">
        <v>185</v>
      </c>
      <c r="F44" s="78" t="s">
        <v>184</v>
      </c>
      <c r="G44" s="54" t="s">
        <v>226</v>
      </c>
      <c r="H44" s="54" t="s">
        <v>13</v>
      </c>
      <c r="I44" s="139" t="s">
        <v>220</v>
      </c>
      <c r="J44" s="53" t="s">
        <v>7</v>
      </c>
      <c r="K44" s="53" t="s">
        <v>13</v>
      </c>
      <c r="L44" s="126">
        <v>1564524.6</v>
      </c>
      <c r="M44" s="130" t="s">
        <v>336</v>
      </c>
      <c r="N44" s="76"/>
      <c r="O44" s="76"/>
    </row>
    <row r="45" spans="1:15" s="77" customFormat="1" ht="61.5" customHeight="1" x14ac:dyDescent="0.25">
      <c r="A45" s="139">
        <v>42</v>
      </c>
      <c r="B45" s="163" t="s">
        <v>202</v>
      </c>
      <c r="C45" s="54" t="s">
        <v>287</v>
      </c>
      <c r="D45" s="78" t="s">
        <v>183</v>
      </c>
      <c r="E45" s="79" t="s">
        <v>185</v>
      </c>
      <c r="F45" s="78" t="s">
        <v>184</v>
      </c>
      <c r="G45" s="54" t="s">
        <v>225</v>
      </c>
      <c r="H45" s="54" t="s">
        <v>13</v>
      </c>
      <c r="I45" s="139" t="s">
        <v>216</v>
      </c>
      <c r="J45" s="53" t="s">
        <v>7</v>
      </c>
      <c r="K45" s="53" t="s">
        <v>13</v>
      </c>
      <c r="L45" s="126">
        <v>762471.21</v>
      </c>
      <c r="M45" s="130" t="s">
        <v>337</v>
      </c>
      <c r="N45" s="76"/>
      <c r="O45" s="76"/>
    </row>
    <row r="46" spans="1:15" s="77" customFormat="1" ht="12.75" x14ac:dyDescent="0.25">
      <c r="A46" s="60"/>
      <c r="B46" s="165"/>
      <c r="C46" s="58"/>
      <c r="D46" s="58"/>
      <c r="E46" s="58"/>
      <c r="F46" s="58"/>
      <c r="G46" s="58"/>
      <c r="H46" s="58"/>
      <c r="I46" s="60"/>
      <c r="J46" s="60"/>
      <c r="K46" s="60"/>
      <c r="L46" s="128">
        <f>SUM(L4:L45)</f>
        <v>138146087.96000001</v>
      </c>
      <c r="M46" s="142"/>
      <c r="N46" s="76"/>
      <c r="O46" s="76"/>
    </row>
    <row r="48" spans="1:15" x14ac:dyDescent="0.25">
      <c r="B48" s="166" t="s">
        <v>126</v>
      </c>
    </row>
    <row r="50" spans="2:2" x14ac:dyDescent="0.25">
      <c r="B50" s="167" t="s">
        <v>89</v>
      </c>
    </row>
    <row r="51" spans="2:2" x14ac:dyDescent="0.25">
      <c r="B51" s="103" t="s">
        <v>93</v>
      </c>
    </row>
    <row r="52" spans="2:2" x14ac:dyDescent="0.25">
      <c r="B52" s="103" t="s">
        <v>94</v>
      </c>
    </row>
    <row r="53" spans="2:2" x14ac:dyDescent="0.25">
      <c r="B53" s="103" t="s">
        <v>95</v>
      </c>
    </row>
    <row r="54" spans="2:2" x14ac:dyDescent="0.25">
      <c r="B54" s="103" t="s">
        <v>96</v>
      </c>
    </row>
    <row r="55" spans="2:2" x14ac:dyDescent="0.25">
      <c r="B55" s="103" t="s">
        <v>97</v>
      </c>
    </row>
    <row r="56" spans="2:2" x14ac:dyDescent="0.25">
      <c r="B56" s="103" t="s">
        <v>98</v>
      </c>
    </row>
    <row r="57" spans="2:2" x14ac:dyDescent="0.25">
      <c r="B57" s="103" t="s">
        <v>132</v>
      </c>
    </row>
    <row r="58" spans="2:2" x14ac:dyDescent="0.25">
      <c r="B58" s="103" t="s">
        <v>133</v>
      </c>
    </row>
    <row r="59" spans="2:2" x14ac:dyDescent="0.25">
      <c r="B59" s="103" t="s">
        <v>99</v>
      </c>
    </row>
    <row r="60" spans="2:2" x14ac:dyDescent="0.25">
      <c r="B60" s="103" t="s">
        <v>100</v>
      </c>
    </row>
    <row r="61" spans="2:2" x14ac:dyDescent="0.25">
      <c r="B61" s="103" t="s">
        <v>101</v>
      </c>
    </row>
    <row r="62" spans="2:2" x14ac:dyDescent="0.25">
      <c r="B62" s="103" t="s">
        <v>102</v>
      </c>
    </row>
    <row r="63" spans="2:2" x14ac:dyDescent="0.25">
      <c r="B63" s="103" t="s">
        <v>103</v>
      </c>
    </row>
    <row r="64" spans="2:2" x14ac:dyDescent="0.25">
      <c r="B64" s="103" t="s">
        <v>104</v>
      </c>
    </row>
    <row r="65" spans="2:2" x14ac:dyDescent="0.25">
      <c r="B65" s="103" t="s">
        <v>105</v>
      </c>
    </row>
    <row r="66" spans="2:2" x14ac:dyDescent="0.25">
      <c r="B66" s="103" t="s">
        <v>106</v>
      </c>
    </row>
    <row r="67" spans="2:2" x14ac:dyDescent="0.25">
      <c r="B67" s="103" t="s">
        <v>107</v>
      </c>
    </row>
    <row r="68" spans="2:2" x14ac:dyDescent="0.25">
      <c r="B68" s="103" t="s">
        <v>108</v>
      </c>
    </row>
    <row r="69" spans="2:2" x14ac:dyDescent="0.25">
      <c r="B69" s="103" t="s">
        <v>109</v>
      </c>
    </row>
    <row r="70" spans="2:2" x14ac:dyDescent="0.25">
      <c r="B70" s="103" t="s">
        <v>88</v>
      </c>
    </row>
    <row r="71" spans="2:2" x14ac:dyDescent="0.25">
      <c r="B71" s="167" t="s">
        <v>90</v>
      </c>
    </row>
    <row r="72" spans="2:2" x14ac:dyDescent="0.25">
      <c r="B72" s="103" t="s">
        <v>110</v>
      </c>
    </row>
    <row r="73" spans="2:2" x14ac:dyDescent="0.25">
      <c r="B73" s="103" t="s">
        <v>111</v>
      </c>
    </row>
    <row r="74" spans="2:2" x14ac:dyDescent="0.25">
      <c r="B74" s="103" t="s">
        <v>112</v>
      </c>
    </row>
    <row r="75" spans="2:2" x14ac:dyDescent="0.25">
      <c r="B75" s="103" t="s">
        <v>113</v>
      </c>
    </row>
    <row r="76" spans="2:2" x14ac:dyDescent="0.25">
      <c r="B76" s="103" t="s">
        <v>134</v>
      </c>
    </row>
    <row r="77" spans="2:2" x14ac:dyDescent="0.25">
      <c r="B77" s="103" t="s">
        <v>135</v>
      </c>
    </row>
    <row r="78" spans="2:2" x14ac:dyDescent="0.25">
      <c r="B78" s="103" t="s">
        <v>114</v>
      </c>
    </row>
    <row r="79" spans="2:2" x14ac:dyDescent="0.25">
      <c r="B79" s="103" t="s">
        <v>115</v>
      </c>
    </row>
    <row r="80" spans="2:2" x14ac:dyDescent="0.25">
      <c r="B80" s="103" t="s">
        <v>116</v>
      </c>
    </row>
    <row r="81" spans="2:2" x14ac:dyDescent="0.25">
      <c r="B81" s="103" t="s">
        <v>117</v>
      </c>
    </row>
    <row r="82" spans="2:2" x14ac:dyDescent="0.25">
      <c r="B82" s="103" t="s">
        <v>118</v>
      </c>
    </row>
    <row r="83" spans="2:2" x14ac:dyDescent="0.25">
      <c r="B83" s="103" t="s">
        <v>91</v>
      </c>
    </row>
    <row r="84" spans="2:2" x14ac:dyDescent="0.25">
      <c r="B84" s="167" t="s">
        <v>92</v>
      </c>
    </row>
    <row r="85" spans="2:2" x14ac:dyDescent="0.25">
      <c r="B85" s="103" t="s">
        <v>136</v>
      </c>
    </row>
    <row r="86" spans="2:2" x14ac:dyDescent="0.25">
      <c r="B86" s="103" t="s">
        <v>119</v>
      </c>
    </row>
    <row r="87" spans="2:2" x14ac:dyDescent="0.25">
      <c r="B87" s="103" t="s">
        <v>120</v>
      </c>
    </row>
    <row r="88" spans="2:2" x14ac:dyDescent="0.25">
      <c r="B88" s="103" t="s">
        <v>121</v>
      </c>
    </row>
    <row r="89" spans="2:2" x14ac:dyDescent="0.25">
      <c r="B89" s="103" t="s">
        <v>122</v>
      </c>
    </row>
    <row r="90" spans="2:2" x14ac:dyDescent="0.25">
      <c r="B90" s="103" t="s">
        <v>123</v>
      </c>
    </row>
    <row r="91" spans="2:2" x14ac:dyDescent="0.25">
      <c r="B91" s="103" t="s">
        <v>124</v>
      </c>
    </row>
    <row r="92" spans="2:2" x14ac:dyDescent="0.25">
      <c r="B92" s="103" t="s">
        <v>125</v>
      </c>
    </row>
  </sheetData>
  <mergeCells count="1">
    <mergeCell ref="B1:M1"/>
  </mergeCells>
  <pageMargins left="0.39370078740157483" right="0.31496062992125984" top="0.35433070866141736" bottom="0.35433070866141736" header="0.31496062992125984" footer="0.31496062992125984"/>
  <pageSetup paperSize="9" scale="8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view="pageBreakPreview" topLeftCell="A25" zoomScaleNormal="100" zoomScaleSheetLayoutView="100" workbookViewId="0"/>
  </sheetViews>
  <sheetFormatPr defaultColWidth="9.140625" defaultRowHeight="15" x14ac:dyDescent="0.25"/>
  <cols>
    <col min="1" max="1" width="53" style="1" customWidth="1"/>
    <col min="2" max="2" width="5.85546875" style="1" customWidth="1"/>
    <col min="3" max="5" width="9.28515625" style="1" customWidth="1"/>
    <col min="6" max="6" width="9.5703125" style="1" customWidth="1"/>
    <col min="7" max="7" width="9.28515625" style="1" customWidth="1"/>
    <col min="8" max="9" width="11.85546875" style="1" customWidth="1"/>
    <col min="10" max="10" width="10.42578125" style="1" customWidth="1"/>
    <col min="11" max="11" width="11.5703125" style="8" customWidth="1"/>
    <col min="12" max="12" width="9" style="1" customWidth="1"/>
    <col min="13" max="13" width="8.140625" style="1" customWidth="1"/>
    <col min="14" max="14" width="7.28515625" style="8" customWidth="1"/>
    <col min="15" max="15" width="8.7109375" style="8" customWidth="1"/>
    <col min="16" max="16" width="9" style="1" customWidth="1"/>
    <col min="17" max="17" width="10.140625" style="1" customWidth="1"/>
    <col min="18" max="18" width="10.7109375" style="1" customWidth="1"/>
    <col min="19" max="19" width="9.28515625" style="8" customWidth="1"/>
    <col min="20" max="20" width="11.85546875" style="1" customWidth="1"/>
    <col min="21" max="29" width="13.140625" style="1" customWidth="1"/>
    <col min="30" max="31" width="13.28515625" style="1" customWidth="1"/>
    <col min="32" max="32" width="6.5703125" style="1" customWidth="1"/>
    <col min="33" max="33" width="11.42578125" style="1" customWidth="1"/>
    <col min="34" max="34" width="13.5703125" style="1" customWidth="1"/>
    <col min="35" max="35" width="10.85546875" style="1" customWidth="1"/>
    <col min="36" max="36" width="6.28515625" style="1" customWidth="1"/>
    <col min="37" max="37" width="10.85546875" style="1" customWidth="1"/>
    <col min="38" max="38" width="12.28515625" style="1" customWidth="1"/>
    <col min="39" max="39" width="12.5703125" style="1" customWidth="1"/>
    <col min="40" max="16384" width="9.140625" style="1"/>
  </cols>
  <sheetData>
    <row r="1" spans="1:31" ht="18.75" x14ac:dyDescent="0.3">
      <c r="A1" s="5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6"/>
      <c r="AC1" s="7"/>
      <c r="AD1" s="7"/>
      <c r="AE1" s="7"/>
    </row>
    <row r="2" spans="1:31" ht="18.75" x14ac:dyDescent="0.3">
      <c r="A2" s="37" t="s">
        <v>127</v>
      </c>
      <c r="B2" s="273" t="s">
        <v>128</v>
      </c>
      <c r="C2" s="273"/>
      <c r="D2" s="273"/>
      <c r="E2" s="273"/>
      <c r="F2" s="273"/>
      <c r="G2" s="27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  <c r="AC2" s="7"/>
      <c r="AD2" s="7"/>
      <c r="AE2" s="7"/>
    </row>
    <row r="3" spans="1:31" ht="18.75" x14ac:dyDescent="0.3">
      <c r="A3" s="38" t="s">
        <v>129</v>
      </c>
      <c r="B3" s="273"/>
      <c r="C3" s="273"/>
      <c r="D3" s="273"/>
      <c r="E3" s="273"/>
      <c r="F3" s="273"/>
      <c r="G3" s="27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</row>
    <row r="4" spans="1:31" s="39" customFormat="1" ht="12" x14ac:dyDescent="0.2">
      <c r="A4" s="274" t="s">
        <v>76</v>
      </c>
      <c r="B4" s="274" t="s">
        <v>1</v>
      </c>
      <c r="C4" s="274" t="s">
        <v>54</v>
      </c>
      <c r="D4" s="274" t="s">
        <v>60</v>
      </c>
      <c r="E4" s="274" t="s">
        <v>69</v>
      </c>
      <c r="F4" s="274" t="s">
        <v>48</v>
      </c>
      <c r="G4" s="274" t="s">
        <v>71</v>
      </c>
      <c r="H4" s="274" t="s">
        <v>51</v>
      </c>
      <c r="I4" s="274" t="s">
        <v>62</v>
      </c>
      <c r="J4" s="274" t="s">
        <v>16</v>
      </c>
      <c r="K4" s="274"/>
      <c r="L4" s="274" t="s">
        <v>74</v>
      </c>
      <c r="M4" s="274" t="s">
        <v>75</v>
      </c>
      <c r="N4" s="274" t="s">
        <v>19</v>
      </c>
      <c r="O4" s="274"/>
      <c r="P4" s="274"/>
      <c r="Q4" s="274" t="s">
        <v>25</v>
      </c>
      <c r="R4" s="274"/>
      <c r="S4" s="274"/>
      <c r="T4" s="274" t="s">
        <v>27</v>
      </c>
      <c r="U4" s="274" t="s">
        <v>57</v>
      </c>
      <c r="V4" s="274"/>
      <c r="W4" s="274"/>
      <c r="X4" s="274"/>
      <c r="Y4" s="274"/>
      <c r="Z4" s="274"/>
      <c r="AA4" s="274"/>
      <c r="AB4" s="274"/>
      <c r="AC4" s="274"/>
      <c r="AD4" s="4"/>
      <c r="AE4" s="4"/>
    </row>
    <row r="5" spans="1:31" s="39" customFormat="1" ht="21" customHeight="1" x14ac:dyDescent="0.2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 t="s">
        <v>44</v>
      </c>
      <c r="V5" s="274"/>
      <c r="W5" s="274"/>
      <c r="X5" s="274"/>
      <c r="Y5" s="274" t="s">
        <v>28</v>
      </c>
      <c r="Z5" s="274"/>
      <c r="AA5" s="274"/>
      <c r="AB5" s="274"/>
      <c r="AC5" s="274"/>
      <c r="AD5" s="4"/>
      <c r="AE5" s="4"/>
    </row>
    <row r="6" spans="1:31" s="39" customFormat="1" ht="36" x14ac:dyDescent="0.2">
      <c r="A6" s="274"/>
      <c r="B6" s="274"/>
      <c r="C6" s="274"/>
      <c r="D6" s="274"/>
      <c r="E6" s="274"/>
      <c r="F6" s="274"/>
      <c r="G6" s="274"/>
      <c r="H6" s="274"/>
      <c r="I6" s="274"/>
      <c r="J6" s="3" t="s">
        <v>17</v>
      </c>
      <c r="K6" s="3" t="s">
        <v>18</v>
      </c>
      <c r="L6" s="274"/>
      <c r="M6" s="274"/>
      <c r="N6" s="3" t="s">
        <v>22</v>
      </c>
      <c r="O6" s="3" t="s">
        <v>20</v>
      </c>
      <c r="P6" s="3" t="s">
        <v>3</v>
      </c>
      <c r="Q6" s="3" t="s">
        <v>23</v>
      </c>
      <c r="R6" s="3" t="s">
        <v>24</v>
      </c>
      <c r="S6" s="3" t="s">
        <v>43</v>
      </c>
      <c r="T6" s="274"/>
      <c r="U6" s="3" t="s">
        <v>46</v>
      </c>
      <c r="V6" s="3" t="s">
        <v>30</v>
      </c>
      <c r="W6" s="3" t="s">
        <v>31</v>
      </c>
      <c r="X6" s="3" t="s">
        <v>45</v>
      </c>
      <c r="Y6" s="3" t="s">
        <v>0</v>
      </c>
      <c r="Z6" s="3" t="s">
        <v>29</v>
      </c>
      <c r="AA6" s="3" t="s">
        <v>65</v>
      </c>
      <c r="AB6" s="40" t="s">
        <v>66</v>
      </c>
      <c r="AC6" s="40" t="s">
        <v>67</v>
      </c>
      <c r="AD6" s="4"/>
      <c r="AE6" s="4"/>
    </row>
    <row r="7" spans="1:31" s="41" customFormat="1" ht="12.75" thickBot="1" x14ac:dyDescent="0.3">
      <c r="A7" s="9">
        <v>1</v>
      </c>
      <c r="B7" s="24">
        <v>2</v>
      </c>
      <c r="C7" s="24" t="s">
        <v>55</v>
      </c>
      <c r="D7" s="24" t="s">
        <v>59</v>
      </c>
      <c r="E7" s="24" t="s">
        <v>70</v>
      </c>
      <c r="F7" s="25" t="s">
        <v>6</v>
      </c>
      <c r="G7" s="24" t="s">
        <v>72</v>
      </c>
      <c r="H7" s="25" t="s">
        <v>7</v>
      </c>
      <c r="I7" s="25" t="s">
        <v>61</v>
      </c>
      <c r="J7" s="25" t="s">
        <v>8</v>
      </c>
      <c r="K7" s="25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26</v>
      </c>
      <c r="Q7" s="25" t="s">
        <v>14</v>
      </c>
      <c r="R7" s="25" t="s">
        <v>21</v>
      </c>
      <c r="S7" s="25" t="s">
        <v>15</v>
      </c>
      <c r="T7" s="24" t="s">
        <v>32</v>
      </c>
      <c r="U7" s="24" t="s">
        <v>33</v>
      </c>
      <c r="V7" s="24" t="s">
        <v>34</v>
      </c>
      <c r="W7" s="24" t="s">
        <v>35</v>
      </c>
      <c r="X7" s="24" t="s">
        <v>36</v>
      </c>
      <c r="Y7" s="24" t="s">
        <v>37</v>
      </c>
      <c r="Z7" s="24" t="s">
        <v>56</v>
      </c>
      <c r="AA7" s="24" t="s">
        <v>63</v>
      </c>
      <c r="AB7" s="24" t="s">
        <v>64</v>
      </c>
      <c r="AC7" s="24" t="s">
        <v>68</v>
      </c>
      <c r="AD7" s="10"/>
      <c r="AE7" s="10"/>
    </row>
    <row r="8" spans="1:31" s="43" customFormat="1" ht="36" x14ac:dyDescent="0.2">
      <c r="A8" s="21" t="s">
        <v>79</v>
      </c>
      <c r="B8" s="26" t="s">
        <v>38</v>
      </c>
      <c r="C8" s="27" t="s">
        <v>4</v>
      </c>
      <c r="D8" s="27" t="s">
        <v>4</v>
      </c>
      <c r="E8" s="27" t="s">
        <v>4</v>
      </c>
      <c r="F8" s="27" t="s">
        <v>4</v>
      </c>
      <c r="G8" s="27" t="s">
        <v>4</v>
      </c>
      <c r="H8" s="27" t="s">
        <v>4</v>
      </c>
      <c r="I8" s="27" t="s">
        <v>4</v>
      </c>
      <c r="J8" s="27" t="s">
        <v>4</v>
      </c>
      <c r="K8" s="27" t="s">
        <v>4</v>
      </c>
      <c r="L8" s="27" t="s">
        <v>4</v>
      </c>
      <c r="M8" s="27" t="s">
        <v>4</v>
      </c>
      <c r="N8" s="27" t="s">
        <v>4</v>
      </c>
      <c r="O8" s="27" t="s">
        <v>4</v>
      </c>
      <c r="P8" s="27" t="s">
        <v>4</v>
      </c>
      <c r="Q8" s="27" t="s">
        <v>4</v>
      </c>
      <c r="R8" s="27" t="s">
        <v>4</v>
      </c>
      <c r="S8" s="27" t="s">
        <v>4</v>
      </c>
      <c r="T8" s="27"/>
      <c r="U8" s="27"/>
      <c r="V8" s="27"/>
      <c r="W8" s="27"/>
      <c r="X8" s="27"/>
      <c r="Y8" s="27"/>
      <c r="Z8" s="27"/>
      <c r="AA8" s="27"/>
      <c r="AB8" s="27"/>
      <c r="AC8" s="42"/>
      <c r="AD8" s="12"/>
      <c r="AE8" s="12"/>
    </row>
    <row r="9" spans="1:31" s="43" customFormat="1" ht="12" x14ac:dyDescent="0.2">
      <c r="A9" s="22" t="s">
        <v>86</v>
      </c>
      <c r="B9" s="28"/>
      <c r="C9" s="11"/>
      <c r="D9" s="11"/>
      <c r="E9" s="11"/>
      <c r="F9" s="11"/>
      <c r="G9" s="11"/>
      <c r="H9" s="11"/>
      <c r="I9" s="11"/>
      <c r="J9" s="11"/>
      <c r="K9" s="11"/>
      <c r="L9" s="13"/>
      <c r="M9" s="14"/>
      <c r="N9" s="13"/>
      <c r="O9" s="13"/>
      <c r="P9" s="13"/>
      <c r="Q9" s="13"/>
      <c r="R9" s="13"/>
      <c r="S9" s="13"/>
      <c r="T9" s="14"/>
      <c r="U9" s="14"/>
      <c r="V9" s="15"/>
      <c r="W9" s="15"/>
      <c r="X9" s="15"/>
      <c r="Y9" s="15"/>
      <c r="Z9" s="15"/>
      <c r="AA9" s="15"/>
      <c r="AB9" s="15"/>
      <c r="AC9" s="46"/>
      <c r="AD9" s="16"/>
      <c r="AE9" s="16"/>
    </row>
    <row r="10" spans="1:31" s="43" customFormat="1" ht="36" x14ac:dyDescent="0.2">
      <c r="A10" s="21" t="s">
        <v>58</v>
      </c>
      <c r="B10" s="28" t="s">
        <v>47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 t="s">
        <v>4</v>
      </c>
      <c r="I10" s="11" t="s">
        <v>4</v>
      </c>
      <c r="J10" s="11" t="s">
        <v>4</v>
      </c>
      <c r="K10" s="11" t="s">
        <v>4</v>
      </c>
      <c r="L10" s="11" t="s">
        <v>4</v>
      </c>
      <c r="M10" s="11" t="s">
        <v>4</v>
      </c>
      <c r="N10" s="11" t="s">
        <v>4</v>
      </c>
      <c r="O10" s="11" t="s">
        <v>4</v>
      </c>
      <c r="P10" s="11" t="s">
        <v>4</v>
      </c>
      <c r="Q10" s="11" t="s">
        <v>4</v>
      </c>
      <c r="R10" s="11" t="s">
        <v>4</v>
      </c>
      <c r="S10" s="11" t="s">
        <v>4</v>
      </c>
      <c r="T10" s="11"/>
      <c r="U10" s="11"/>
      <c r="V10" s="11"/>
      <c r="W10" s="11"/>
      <c r="X10" s="11"/>
      <c r="Y10" s="11"/>
      <c r="Z10" s="11"/>
      <c r="AA10" s="11"/>
      <c r="AB10" s="11"/>
      <c r="AC10" s="44"/>
      <c r="AD10" s="12"/>
      <c r="AE10" s="12"/>
    </row>
    <row r="11" spans="1:31" s="43" customFormat="1" ht="12" x14ac:dyDescent="0.2">
      <c r="A11" s="22" t="s">
        <v>86</v>
      </c>
      <c r="B11" s="28"/>
      <c r="C11" s="11"/>
      <c r="D11" s="11"/>
      <c r="E11" s="11"/>
      <c r="F11" s="17"/>
      <c r="G11" s="11"/>
      <c r="H11" s="17"/>
      <c r="I11" s="17"/>
      <c r="J11" s="17"/>
      <c r="K11" s="17"/>
      <c r="L11" s="18"/>
      <c r="M11" s="14"/>
      <c r="N11" s="18"/>
      <c r="O11" s="18"/>
      <c r="P11" s="18"/>
      <c r="Q11" s="18"/>
      <c r="R11" s="18"/>
      <c r="S11" s="18"/>
      <c r="T11" s="14"/>
      <c r="U11" s="14"/>
      <c r="V11" s="19"/>
      <c r="W11" s="19"/>
      <c r="X11" s="19"/>
      <c r="Y11" s="19"/>
      <c r="Z11" s="19"/>
      <c r="AA11" s="19"/>
      <c r="AB11" s="19"/>
      <c r="AC11" s="47"/>
      <c r="AD11" s="20"/>
      <c r="AE11" s="20"/>
    </row>
    <row r="12" spans="1:31" s="43" customFormat="1" ht="24" x14ac:dyDescent="0.2">
      <c r="A12" s="21" t="s">
        <v>80</v>
      </c>
      <c r="B12" s="28" t="s">
        <v>39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11" t="s">
        <v>4</v>
      </c>
      <c r="O12" s="11" t="s">
        <v>4</v>
      </c>
      <c r="P12" s="11" t="s">
        <v>4</v>
      </c>
      <c r="Q12" s="11" t="s">
        <v>4</v>
      </c>
      <c r="R12" s="11" t="s">
        <v>4</v>
      </c>
      <c r="S12" s="11" t="s">
        <v>4</v>
      </c>
      <c r="T12" s="11"/>
      <c r="U12" s="11"/>
      <c r="V12" s="11"/>
      <c r="W12" s="11"/>
      <c r="X12" s="11"/>
      <c r="Y12" s="11"/>
      <c r="Z12" s="11"/>
      <c r="AA12" s="11"/>
      <c r="AB12" s="11"/>
      <c r="AC12" s="44"/>
      <c r="AD12" s="12"/>
      <c r="AE12" s="12"/>
    </row>
    <row r="13" spans="1:31" s="43" customFormat="1" ht="12" x14ac:dyDescent="0.2">
      <c r="A13" s="22" t="s">
        <v>86</v>
      </c>
      <c r="B13" s="28"/>
      <c r="C13" s="11"/>
      <c r="D13" s="11"/>
      <c r="E13" s="11"/>
      <c r="F13" s="17"/>
      <c r="G13" s="11"/>
      <c r="H13" s="17"/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4"/>
      <c r="U13" s="18"/>
      <c r="V13" s="19"/>
      <c r="W13" s="19"/>
      <c r="X13" s="19"/>
      <c r="Y13" s="19"/>
      <c r="Z13" s="19"/>
      <c r="AA13" s="19"/>
      <c r="AB13" s="19"/>
      <c r="AC13" s="47"/>
      <c r="AD13" s="20"/>
      <c r="AE13" s="20"/>
    </row>
    <row r="14" spans="1:31" s="43" customFormat="1" ht="24" x14ac:dyDescent="0.2">
      <c r="A14" s="21" t="s">
        <v>81</v>
      </c>
      <c r="B14" s="28" t="s">
        <v>42</v>
      </c>
      <c r="C14" s="11" t="s">
        <v>4</v>
      </c>
      <c r="D14" s="11" t="s">
        <v>4</v>
      </c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1" t="s">
        <v>4</v>
      </c>
      <c r="K14" s="11" t="s">
        <v>4</v>
      </c>
      <c r="L14" s="11" t="s">
        <v>4</v>
      </c>
      <c r="M14" s="11" t="s">
        <v>4</v>
      </c>
      <c r="N14" s="11" t="s">
        <v>4</v>
      </c>
      <c r="O14" s="11" t="s">
        <v>4</v>
      </c>
      <c r="P14" s="11" t="s">
        <v>4</v>
      </c>
      <c r="Q14" s="11" t="s">
        <v>4</v>
      </c>
      <c r="R14" s="11" t="s">
        <v>4</v>
      </c>
      <c r="S14" s="11" t="s">
        <v>4</v>
      </c>
      <c r="T14" s="11"/>
      <c r="U14" s="11"/>
      <c r="V14" s="11"/>
      <c r="W14" s="11"/>
      <c r="X14" s="11"/>
      <c r="Y14" s="11"/>
      <c r="Z14" s="11"/>
      <c r="AA14" s="11"/>
      <c r="AB14" s="11"/>
      <c r="AC14" s="44"/>
      <c r="AD14" s="12"/>
      <c r="AE14" s="12"/>
    </row>
    <row r="15" spans="1:31" s="43" customFormat="1" ht="12" x14ac:dyDescent="0.2">
      <c r="A15" s="22" t="s">
        <v>87</v>
      </c>
      <c r="B15" s="28"/>
      <c r="C15" s="11"/>
      <c r="D15" s="11"/>
      <c r="E15" s="11"/>
      <c r="F15" s="11"/>
      <c r="G15" s="11"/>
      <c r="H15" s="11"/>
      <c r="I15" s="11"/>
      <c r="J15" s="11"/>
      <c r="K15" s="11"/>
      <c r="L15" s="14"/>
      <c r="M15" s="11"/>
      <c r="N15" s="14"/>
      <c r="O15" s="14"/>
      <c r="P15" s="14"/>
      <c r="Q15" s="14"/>
      <c r="R15" s="14"/>
      <c r="S15" s="14"/>
      <c r="T15" s="14"/>
      <c r="U15" s="18"/>
      <c r="V15" s="19"/>
      <c r="W15" s="19"/>
      <c r="X15" s="19"/>
      <c r="Y15" s="19"/>
      <c r="Z15" s="19"/>
      <c r="AA15" s="19"/>
      <c r="AB15" s="19"/>
      <c r="AC15" s="47"/>
      <c r="AD15" s="20"/>
      <c r="AE15" s="20"/>
    </row>
    <row r="16" spans="1:31" s="43" customFormat="1" ht="36" x14ac:dyDescent="0.2">
      <c r="A16" s="21" t="s">
        <v>83</v>
      </c>
      <c r="B16" s="28" t="s">
        <v>53</v>
      </c>
      <c r="C16" s="11" t="s">
        <v>4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L16" s="11" t="s">
        <v>4</v>
      </c>
      <c r="M16" s="11" t="s">
        <v>4</v>
      </c>
      <c r="N16" s="11" t="s">
        <v>4</v>
      </c>
      <c r="O16" s="11" t="s">
        <v>4</v>
      </c>
      <c r="P16" s="11" t="s">
        <v>4</v>
      </c>
      <c r="Q16" s="11" t="s">
        <v>4</v>
      </c>
      <c r="R16" s="11" t="s">
        <v>4</v>
      </c>
      <c r="S16" s="11" t="s">
        <v>4</v>
      </c>
      <c r="T16" s="11"/>
      <c r="U16" s="11"/>
      <c r="V16" s="11"/>
      <c r="W16" s="11"/>
      <c r="X16" s="11"/>
      <c r="Y16" s="11"/>
      <c r="Z16" s="11"/>
      <c r="AA16" s="11"/>
      <c r="AB16" s="11"/>
      <c r="AC16" s="44"/>
      <c r="AD16" s="12"/>
      <c r="AE16" s="12"/>
    </row>
    <row r="17" spans="1:31" s="43" customFormat="1" ht="12" x14ac:dyDescent="0.2">
      <c r="A17" s="22" t="s">
        <v>87</v>
      </c>
      <c r="B17" s="2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44"/>
      <c r="AD17" s="12"/>
      <c r="AE17" s="12"/>
    </row>
    <row r="18" spans="1:31" s="43" customFormat="1" ht="24" x14ac:dyDescent="0.2">
      <c r="A18" s="21" t="s">
        <v>52</v>
      </c>
      <c r="B18" s="28" t="s">
        <v>41</v>
      </c>
      <c r="C18" s="11" t="s">
        <v>4</v>
      </c>
      <c r="D18" s="11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1" t="s">
        <v>4</v>
      </c>
      <c r="J18" s="11" t="s">
        <v>4</v>
      </c>
      <c r="K18" s="11" t="s">
        <v>4</v>
      </c>
      <c r="L18" s="11" t="s">
        <v>4</v>
      </c>
      <c r="M18" s="11" t="s">
        <v>4</v>
      </c>
      <c r="N18" s="11" t="s">
        <v>4</v>
      </c>
      <c r="O18" s="11" t="s">
        <v>4</v>
      </c>
      <c r="P18" s="11" t="s">
        <v>4</v>
      </c>
      <c r="Q18" s="11" t="s">
        <v>4</v>
      </c>
      <c r="R18" s="11" t="s">
        <v>4</v>
      </c>
      <c r="S18" s="11" t="s">
        <v>4</v>
      </c>
      <c r="T18" s="11"/>
      <c r="U18" s="11"/>
      <c r="V18" s="11"/>
      <c r="W18" s="11"/>
      <c r="X18" s="11"/>
      <c r="Y18" s="11"/>
      <c r="Z18" s="11"/>
      <c r="AA18" s="11"/>
      <c r="AB18" s="11"/>
      <c r="AC18" s="44"/>
      <c r="AD18" s="12"/>
      <c r="AE18" s="12"/>
    </row>
    <row r="19" spans="1:31" s="43" customFormat="1" ht="48" x14ac:dyDescent="0.2">
      <c r="A19" s="22" t="s">
        <v>84</v>
      </c>
      <c r="B19" s="28" t="s">
        <v>49</v>
      </c>
      <c r="C19" s="11" t="s">
        <v>4</v>
      </c>
      <c r="D19" s="11" t="s">
        <v>4</v>
      </c>
      <c r="E19" s="11" t="s">
        <v>4</v>
      </c>
      <c r="F19" s="11" t="s">
        <v>4</v>
      </c>
      <c r="G19" s="11" t="s">
        <v>4</v>
      </c>
      <c r="H19" s="11" t="s">
        <v>4</v>
      </c>
      <c r="I19" s="11" t="s">
        <v>4</v>
      </c>
      <c r="J19" s="11" t="s">
        <v>4</v>
      </c>
      <c r="K19" s="11" t="s">
        <v>4</v>
      </c>
      <c r="L19" s="11" t="s">
        <v>4</v>
      </c>
      <c r="M19" s="11" t="s">
        <v>4</v>
      </c>
      <c r="N19" s="11" t="s">
        <v>4</v>
      </c>
      <c r="O19" s="11" t="s">
        <v>4</v>
      </c>
      <c r="P19" s="11" t="s">
        <v>4</v>
      </c>
      <c r="Q19" s="11" t="s">
        <v>4</v>
      </c>
      <c r="R19" s="11" t="s">
        <v>4</v>
      </c>
      <c r="S19" s="11" t="s">
        <v>4</v>
      </c>
      <c r="T19" s="11"/>
      <c r="U19" s="11"/>
      <c r="V19" s="11"/>
      <c r="W19" s="11"/>
      <c r="X19" s="11"/>
      <c r="Y19" s="11"/>
      <c r="Z19" s="11"/>
      <c r="AA19" s="11"/>
      <c r="AB19" s="11"/>
      <c r="AC19" s="44"/>
      <c r="AD19" s="12"/>
      <c r="AE19" s="12"/>
    </row>
    <row r="20" spans="1:31" s="43" customFormat="1" ht="12" x14ac:dyDescent="0.2">
      <c r="A20" s="22" t="s">
        <v>86</v>
      </c>
      <c r="B20" s="28"/>
      <c r="C20" s="11"/>
      <c r="D20" s="11"/>
      <c r="E20" s="11"/>
      <c r="F20" s="11"/>
      <c r="G20" s="11"/>
      <c r="H20" s="11"/>
      <c r="I20" s="11"/>
      <c r="J20" s="11"/>
      <c r="K20" s="11"/>
      <c r="L20" s="14"/>
      <c r="M20" s="14"/>
      <c r="N20" s="14"/>
      <c r="O20" s="14"/>
      <c r="P20" s="14"/>
      <c r="Q20" s="14"/>
      <c r="R20" s="14"/>
      <c r="S20" s="14"/>
      <c r="T20" s="11"/>
      <c r="U20" s="11"/>
      <c r="V20" s="11"/>
      <c r="W20" s="11"/>
      <c r="X20" s="11"/>
      <c r="Y20" s="11"/>
      <c r="Z20" s="11"/>
      <c r="AA20" s="11"/>
      <c r="AB20" s="11"/>
      <c r="AC20" s="44"/>
      <c r="AD20" s="12"/>
      <c r="AE20" s="12"/>
    </row>
    <row r="21" spans="1:31" s="43" customFormat="1" ht="24" x14ac:dyDescent="0.2">
      <c r="A21" s="21" t="s">
        <v>85</v>
      </c>
      <c r="B21" s="28" t="s">
        <v>50</v>
      </c>
      <c r="C21" s="11" t="s">
        <v>4</v>
      </c>
      <c r="D21" s="11" t="s">
        <v>4</v>
      </c>
      <c r="E21" s="11" t="s">
        <v>4</v>
      </c>
      <c r="F21" s="11" t="s">
        <v>4</v>
      </c>
      <c r="G21" s="11" t="s">
        <v>4</v>
      </c>
      <c r="H21" s="11" t="s">
        <v>4</v>
      </c>
      <c r="I21" s="11" t="s">
        <v>4</v>
      </c>
      <c r="J21" s="11" t="s">
        <v>4</v>
      </c>
      <c r="K21" s="11" t="s">
        <v>4</v>
      </c>
      <c r="L21" s="11" t="s">
        <v>4</v>
      </c>
      <c r="M21" s="11" t="s">
        <v>4</v>
      </c>
      <c r="N21" s="11" t="s">
        <v>4</v>
      </c>
      <c r="O21" s="11" t="s">
        <v>4</v>
      </c>
      <c r="P21" s="11" t="s">
        <v>4</v>
      </c>
      <c r="Q21" s="11" t="s">
        <v>4</v>
      </c>
      <c r="R21" s="11" t="s">
        <v>4</v>
      </c>
      <c r="S21" s="11" t="s">
        <v>4</v>
      </c>
      <c r="T21" s="11"/>
      <c r="U21" s="11"/>
      <c r="V21" s="11"/>
      <c r="W21" s="11"/>
      <c r="X21" s="11"/>
      <c r="Y21" s="11"/>
      <c r="Z21" s="11"/>
      <c r="AA21" s="11"/>
      <c r="AB21" s="11"/>
      <c r="AC21" s="44"/>
      <c r="AD21" s="12"/>
      <c r="AE21" s="12"/>
    </row>
    <row r="22" spans="1:31" s="43" customFormat="1" ht="12" x14ac:dyDescent="0.2">
      <c r="A22" s="22" t="s">
        <v>86</v>
      </c>
      <c r="B22" s="28"/>
      <c r="C22" s="11"/>
      <c r="D22" s="11"/>
      <c r="E22" s="11"/>
      <c r="F22" s="11"/>
      <c r="G22" s="11"/>
      <c r="H22" s="11"/>
      <c r="I22" s="11"/>
      <c r="J22" s="11"/>
      <c r="K22" s="11"/>
      <c r="L22" s="14"/>
      <c r="M22" s="14"/>
      <c r="N22" s="14"/>
      <c r="O22" s="14"/>
      <c r="P22" s="14"/>
      <c r="Q22" s="14"/>
      <c r="R22" s="14"/>
      <c r="S22" s="14"/>
      <c r="T22" s="14"/>
      <c r="U22" s="18"/>
      <c r="V22" s="19"/>
      <c r="W22" s="19"/>
      <c r="X22" s="19"/>
      <c r="Y22" s="19"/>
      <c r="Z22" s="19"/>
      <c r="AA22" s="19"/>
      <c r="AB22" s="19"/>
      <c r="AC22" s="47"/>
      <c r="AD22" s="20"/>
      <c r="AE22" s="20"/>
    </row>
    <row r="23" spans="1:31" s="43" customFormat="1" ht="12.75" thickBot="1" x14ac:dyDescent="0.25">
      <c r="A23" s="23" t="s">
        <v>2</v>
      </c>
      <c r="B23" s="29" t="s">
        <v>40</v>
      </c>
      <c r="C23" s="30" t="s">
        <v>4</v>
      </c>
      <c r="D23" s="30" t="s">
        <v>4</v>
      </c>
      <c r="E23" s="30" t="s">
        <v>4</v>
      </c>
      <c r="F23" s="30" t="s">
        <v>4</v>
      </c>
      <c r="G23" s="30" t="s">
        <v>4</v>
      </c>
      <c r="H23" s="30" t="s">
        <v>4</v>
      </c>
      <c r="I23" s="30" t="s">
        <v>4</v>
      </c>
      <c r="J23" s="30" t="s">
        <v>4</v>
      </c>
      <c r="K23" s="30" t="s">
        <v>4</v>
      </c>
      <c r="L23" s="30" t="s">
        <v>4</v>
      </c>
      <c r="M23" s="30" t="s">
        <v>4</v>
      </c>
      <c r="N23" s="30" t="s">
        <v>4</v>
      </c>
      <c r="O23" s="30" t="s">
        <v>4</v>
      </c>
      <c r="P23" s="30" t="s">
        <v>4</v>
      </c>
      <c r="Q23" s="30" t="s">
        <v>4</v>
      </c>
      <c r="R23" s="30" t="s">
        <v>4</v>
      </c>
      <c r="S23" s="30" t="s">
        <v>4</v>
      </c>
      <c r="T23" s="30"/>
      <c r="U23" s="30"/>
      <c r="V23" s="30"/>
      <c r="W23" s="30"/>
      <c r="X23" s="30"/>
      <c r="Y23" s="30"/>
      <c r="Z23" s="30"/>
      <c r="AA23" s="30"/>
      <c r="AB23" s="30"/>
      <c r="AC23" s="45"/>
      <c r="AD23" s="12"/>
      <c r="AE23" s="12"/>
    </row>
    <row r="24" spans="1:31" ht="10.5" customHeight="1" x14ac:dyDescent="0.25">
      <c r="A24" s="31"/>
      <c r="K24" s="1"/>
      <c r="L24" s="32"/>
      <c r="M24" s="32"/>
      <c r="N24" s="1"/>
      <c r="O24" s="1"/>
    </row>
    <row r="25" spans="1:31" s="34" customFormat="1" ht="11.25" x14ac:dyDescent="0.2">
      <c r="A25" s="33" t="s">
        <v>89</v>
      </c>
      <c r="K25" s="35"/>
      <c r="N25" s="35"/>
      <c r="O25" s="35"/>
      <c r="S25" s="35"/>
    </row>
    <row r="26" spans="1:31" s="34" customFormat="1" ht="11.25" x14ac:dyDescent="0.2">
      <c r="A26" s="36" t="s">
        <v>93</v>
      </c>
      <c r="K26" s="35"/>
      <c r="N26" s="35"/>
      <c r="O26" s="35"/>
      <c r="S26" s="35"/>
    </row>
    <row r="27" spans="1:31" s="34" customFormat="1" ht="11.25" x14ac:dyDescent="0.2">
      <c r="A27" s="36" t="s">
        <v>94</v>
      </c>
      <c r="K27" s="35"/>
      <c r="N27" s="35"/>
      <c r="O27" s="35"/>
      <c r="S27" s="35"/>
    </row>
    <row r="28" spans="1:31" s="34" customFormat="1" ht="11.25" x14ac:dyDescent="0.2">
      <c r="A28" s="36" t="s">
        <v>95</v>
      </c>
      <c r="K28" s="35"/>
      <c r="N28" s="35"/>
      <c r="O28" s="35"/>
      <c r="S28" s="35"/>
    </row>
    <row r="29" spans="1:31" s="34" customFormat="1" ht="11.25" x14ac:dyDescent="0.2">
      <c r="A29" s="36" t="s">
        <v>96</v>
      </c>
      <c r="K29" s="35"/>
      <c r="N29" s="35"/>
      <c r="O29" s="35"/>
      <c r="S29" s="35"/>
    </row>
    <row r="30" spans="1:31" s="34" customFormat="1" ht="11.25" x14ac:dyDescent="0.2">
      <c r="A30" s="36" t="s">
        <v>97</v>
      </c>
      <c r="K30" s="35"/>
      <c r="N30" s="35"/>
      <c r="O30" s="35"/>
      <c r="S30" s="35"/>
    </row>
    <row r="31" spans="1:31" s="34" customFormat="1" ht="22.5" x14ac:dyDescent="0.2">
      <c r="A31" s="36" t="s">
        <v>98</v>
      </c>
      <c r="K31" s="35"/>
      <c r="N31" s="35"/>
      <c r="O31" s="35"/>
      <c r="S31" s="35"/>
    </row>
    <row r="32" spans="1:31" s="34" customFormat="1" ht="22.5" x14ac:dyDescent="0.2">
      <c r="A32" s="36" t="s">
        <v>132</v>
      </c>
      <c r="K32" s="35"/>
      <c r="N32" s="35"/>
      <c r="O32" s="35"/>
      <c r="S32" s="35"/>
    </row>
    <row r="33" spans="1:19" s="34" customFormat="1" ht="22.5" x14ac:dyDescent="0.2">
      <c r="A33" s="36" t="s">
        <v>133</v>
      </c>
      <c r="K33" s="35"/>
      <c r="N33" s="35"/>
      <c r="O33" s="35"/>
      <c r="S33" s="35"/>
    </row>
    <row r="34" spans="1:19" s="34" customFormat="1" ht="11.25" x14ac:dyDescent="0.2">
      <c r="A34" s="36" t="s">
        <v>99</v>
      </c>
      <c r="K34" s="35"/>
      <c r="N34" s="35"/>
      <c r="O34" s="35"/>
      <c r="S34" s="35"/>
    </row>
    <row r="35" spans="1:19" s="34" customFormat="1" ht="11.25" x14ac:dyDescent="0.2">
      <c r="A35" s="36" t="s">
        <v>100</v>
      </c>
      <c r="K35" s="35"/>
      <c r="N35" s="35"/>
      <c r="O35" s="35"/>
      <c r="S35" s="35"/>
    </row>
    <row r="36" spans="1:19" s="34" customFormat="1" ht="11.25" x14ac:dyDescent="0.2">
      <c r="A36" s="36" t="s">
        <v>101</v>
      </c>
      <c r="K36" s="35"/>
      <c r="N36" s="35"/>
      <c r="O36" s="35"/>
      <c r="S36" s="35"/>
    </row>
    <row r="37" spans="1:19" s="34" customFormat="1" ht="11.25" x14ac:dyDescent="0.2">
      <c r="A37" s="36" t="s">
        <v>102</v>
      </c>
      <c r="K37" s="35"/>
      <c r="N37" s="35"/>
      <c r="O37" s="35"/>
      <c r="S37" s="35"/>
    </row>
    <row r="38" spans="1:19" s="34" customFormat="1" ht="22.5" x14ac:dyDescent="0.2">
      <c r="A38" s="36" t="s">
        <v>103</v>
      </c>
      <c r="K38" s="35"/>
      <c r="N38" s="35"/>
      <c r="O38" s="35"/>
      <c r="S38" s="35"/>
    </row>
    <row r="39" spans="1:19" s="34" customFormat="1" ht="22.5" x14ac:dyDescent="0.2">
      <c r="A39" s="36" t="s">
        <v>104</v>
      </c>
      <c r="K39" s="35"/>
      <c r="N39" s="35"/>
      <c r="O39" s="35"/>
      <c r="S39" s="35"/>
    </row>
    <row r="40" spans="1:19" s="34" customFormat="1" ht="22.5" x14ac:dyDescent="0.2">
      <c r="A40" s="36" t="s">
        <v>105</v>
      </c>
      <c r="K40" s="35"/>
      <c r="N40" s="35"/>
      <c r="O40" s="35"/>
      <c r="S40" s="35"/>
    </row>
    <row r="41" spans="1:19" s="34" customFormat="1" ht="22.5" x14ac:dyDescent="0.2">
      <c r="A41" s="36" t="s">
        <v>106</v>
      </c>
      <c r="K41" s="35"/>
      <c r="N41" s="35"/>
      <c r="O41" s="35"/>
      <c r="S41" s="35"/>
    </row>
    <row r="42" spans="1:19" s="34" customFormat="1" ht="11.25" x14ac:dyDescent="0.2">
      <c r="A42" s="36" t="s">
        <v>107</v>
      </c>
      <c r="K42" s="35"/>
      <c r="N42" s="35"/>
      <c r="O42" s="35"/>
      <c r="S42" s="35"/>
    </row>
    <row r="43" spans="1:19" s="34" customFormat="1" ht="11.25" x14ac:dyDescent="0.2">
      <c r="A43" s="36" t="s">
        <v>108</v>
      </c>
    </row>
    <row r="44" spans="1:19" s="34" customFormat="1" ht="11.25" x14ac:dyDescent="0.2">
      <c r="A44" s="36" t="s">
        <v>109</v>
      </c>
      <c r="N44" s="35"/>
      <c r="O44" s="35"/>
    </row>
    <row r="45" spans="1:19" s="34" customFormat="1" ht="11.25" x14ac:dyDescent="0.2">
      <c r="A45" s="36" t="s">
        <v>88</v>
      </c>
      <c r="K45" s="35"/>
      <c r="N45" s="35"/>
      <c r="O45" s="35"/>
      <c r="S45" s="35"/>
    </row>
    <row r="46" spans="1:19" s="34" customFormat="1" ht="11.25" x14ac:dyDescent="0.2">
      <c r="A46" s="33" t="s">
        <v>90</v>
      </c>
      <c r="K46" s="35"/>
      <c r="N46" s="35"/>
      <c r="O46" s="35"/>
      <c r="S46" s="35"/>
    </row>
    <row r="47" spans="1:19" s="34" customFormat="1" ht="22.5" x14ac:dyDescent="0.2">
      <c r="A47" s="36" t="s">
        <v>110</v>
      </c>
    </row>
    <row r="48" spans="1:19" s="34" customFormat="1" ht="11.25" x14ac:dyDescent="0.2">
      <c r="A48" s="36" t="s">
        <v>111</v>
      </c>
    </row>
    <row r="49" spans="1:19" s="34" customFormat="1" ht="11.25" x14ac:dyDescent="0.2">
      <c r="A49" s="36" t="s">
        <v>112</v>
      </c>
    </row>
    <row r="50" spans="1:19" s="34" customFormat="1" ht="22.5" x14ac:dyDescent="0.2">
      <c r="A50" s="36" t="s">
        <v>113</v>
      </c>
    </row>
    <row r="51" spans="1:19" s="34" customFormat="1" ht="22.5" x14ac:dyDescent="0.2">
      <c r="A51" s="36" t="s">
        <v>134</v>
      </c>
    </row>
    <row r="52" spans="1:19" s="34" customFormat="1" ht="22.5" x14ac:dyDescent="0.2">
      <c r="A52" s="36" t="s">
        <v>135</v>
      </c>
    </row>
    <row r="53" spans="1:19" s="34" customFormat="1" ht="11.25" x14ac:dyDescent="0.2">
      <c r="A53" s="36" t="s">
        <v>114</v>
      </c>
    </row>
    <row r="54" spans="1:19" s="34" customFormat="1" ht="11.25" x14ac:dyDescent="0.2">
      <c r="A54" s="36" t="s">
        <v>115</v>
      </c>
    </row>
    <row r="55" spans="1:19" s="34" customFormat="1" ht="22.5" x14ac:dyDescent="0.2">
      <c r="A55" s="36" t="s">
        <v>116</v>
      </c>
    </row>
    <row r="56" spans="1:19" s="34" customFormat="1" ht="22.5" x14ac:dyDescent="0.2">
      <c r="A56" s="36" t="s">
        <v>117</v>
      </c>
    </row>
    <row r="57" spans="1:19" s="34" customFormat="1" ht="11.25" x14ac:dyDescent="0.2">
      <c r="A57" s="36" t="s">
        <v>118</v>
      </c>
    </row>
    <row r="58" spans="1:19" s="34" customFormat="1" ht="11.25" x14ac:dyDescent="0.2">
      <c r="A58" s="36" t="s">
        <v>91</v>
      </c>
    </row>
    <row r="59" spans="1:19" s="34" customFormat="1" ht="11.25" x14ac:dyDescent="0.2">
      <c r="A59" s="33" t="s">
        <v>92</v>
      </c>
      <c r="K59" s="35"/>
      <c r="N59" s="35"/>
      <c r="O59" s="35"/>
      <c r="S59" s="35"/>
    </row>
    <row r="60" spans="1:19" s="34" customFormat="1" ht="33.75" x14ac:dyDescent="0.2">
      <c r="A60" s="36" t="s">
        <v>136</v>
      </c>
    </row>
    <row r="61" spans="1:19" s="34" customFormat="1" ht="11.25" x14ac:dyDescent="0.2">
      <c r="A61" s="36" t="s">
        <v>119</v>
      </c>
    </row>
    <row r="62" spans="1:19" s="34" customFormat="1" ht="11.25" x14ac:dyDescent="0.2">
      <c r="A62" s="36" t="s">
        <v>120</v>
      </c>
    </row>
    <row r="63" spans="1:19" s="34" customFormat="1" ht="22.5" x14ac:dyDescent="0.2">
      <c r="A63" s="36" t="s">
        <v>121</v>
      </c>
    </row>
    <row r="64" spans="1:19" s="34" customFormat="1" ht="45" x14ac:dyDescent="0.2">
      <c r="A64" s="36" t="s">
        <v>122</v>
      </c>
    </row>
    <row r="65" spans="1:1" s="34" customFormat="1" ht="45" x14ac:dyDescent="0.2">
      <c r="A65" s="36" t="s">
        <v>123</v>
      </c>
    </row>
    <row r="66" spans="1:1" s="34" customFormat="1" ht="33.75" x14ac:dyDescent="0.2">
      <c r="A66" s="36" t="s">
        <v>124</v>
      </c>
    </row>
    <row r="67" spans="1:1" s="34" customFormat="1" ht="11.25" x14ac:dyDescent="0.2">
      <c r="A67" s="36" t="s">
        <v>125</v>
      </c>
    </row>
    <row r="68" spans="1:1" x14ac:dyDescent="0.25">
      <c r="A68" s="48"/>
    </row>
    <row r="69" spans="1:1" x14ac:dyDescent="0.25">
      <c r="A69" s="48"/>
    </row>
  </sheetData>
  <mergeCells count="20">
    <mergeCell ref="N4:P5"/>
    <mergeCell ref="Q4:S5"/>
    <mergeCell ref="T4:T6"/>
    <mergeCell ref="U4:AC4"/>
    <mergeCell ref="U5:X5"/>
    <mergeCell ref="Y5:AC5"/>
    <mergeCell ref="H4:H6"/>
    <mergeCell ref="I4:I6"/>
    <mergeCell ref="J4:K5"/>
    <mergeCell ref="L4:L6"/>
    <mergeCell ref="M4:M6"/>
    <mergeCell ref="B2:G2"/>
    <mergeCell ref="B3:G3"/>
    <mergeCell ref="A4:A6"/>
    <mergeCell ref="B4:B6"/>
    <mergeCell ref="C4:C6"/>
    <mergeCell ref="D4:D6"/>
    <mergeCell ref="E4:E6"/>
    <mergeCell ref="F4:F6"/>
    <mergeCell ref="G4:G6"/>
  </mergeCells>
  <pageMargins left="0.4" right="0.31496062992125984" top="0.35433070866141736" bottom="0.35433070866141736" header="0.31496062992125984" footer="0.31496062992125984"/>
  <pageSetup paperSize="8"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22"/>
    </sheetView>
  </sheetViews>
  <sheetFormatPr defaultRowHeight="15" x14ac:dyDescent="0.25"/>
  <sheetData>
    <row r="1" spans="1:10" ht="15.75" x14ac:dyDescent="0.25">
      <c r="A1" s="191"/>
      <c r="B1" s="275"/>
      <c r="C1" s="275"/>
      <c r="D1" s="276"/>
      <c r="E1" s="276"/>
      <c r="F1" s="277"/>
      <c r="G1" s="277"/>
      <c r="H1" s="277"/>
      <c r="I1" s="277"/>
      <c r="J1" s="277"/>
    </row>
    <row r="2" spans="1:10" x14ac:dyDescent="0.25">
      <c r="A2" s="278"/>
      <c r="B2" s="279"/>
      <c r="C2" s="278"/>
      <c r="D2" s="278"/>
      <c r="E2" s="278"/>
      <c r="F2" s="278"/>
      <c r="G2" s="278"/>
      <c r="H2" s="278"/>
      <c r="I2" s="278"/>
      <c r="J2" s="279"/>
    </row>
    <row r="3" spans="1:10" x14ac:dyDescent="0.25">
      <c r="A3" s="278"/>
      <c r="B3" s="279"/>
      <c r="C3" s="278"/>
      <c r="D3" s="278"/>
      <c r="E3" s="278"/>
      <c r="F3" s="280"/>
      <c r="G3" s="280"/>
      <c r="H3" s="280"/>
      <c r="I3" s="280"/>
      <c r="J3" s="281"/>
    </row>
    <row r="4" spans="1:10" x14ac:dyDescent="0.25">
      <c r="A4" s="278"/>
      <c r="B4" s="279"/>
      <c r="C4" s="278"/>
      <c r="D4" s="278"/>
      <c r="E4" s="278"/>
      <c r="F4" s="280"/>
      <c r="G4" s="280"/>
      <c r="H4" s="280"/>
      <c r="I4" s="280"/>
      <c r="J4" s="281"/>
    </row>
    <row r="5" spans="1:10" x14ac:dyDescent="0.25">
      <c r="A5" s="10"/>
      <c r="B5" s="192"/>
      <c r="C5" s="193"/>
      <c r="D5" s="10"/>
      <c r="E5" s="10"/>
      <c r="F5" s="10"/>
      <c r="G5" s="10"/>
      <c r="H5" s="10"/>
      <c r="I5" s="68"/>
      <c r="J5" s="10"/>
    </row>
    <row r="6" spans="1:10" x14ac:dyDescent="0.25">
      <c r="A6" s="194"/>
      <c r="B6" s="195"/>
      <c r="C6" s="68"/>
      <c r="D6" s="68"/>
      <c r="E6" s="68"/>
      <c r="F6" s="196"/>
      <c r="G6" s="196"/>
      <c r="H6" s="196"/>
      <c r="I6" s="197"/>
      <c r="J6" s="198"/>
    </row>
    <row r="7" spans="1:10" x14ac:dyDescent="0.25">
      <c r="A7" s="194"/>
      <c r="B7" s="195"/>
      <c r="C7" s="68"/>
      <c r="D7" s="68"/>
      <c r="E7" s="68"/>
      <c r="F7" s="199"/>
      <c r="G7" s="200"/>
      <c r="H7" s="196"/>
      <c r="I7" s="197"/>
      <c r="J7" s="198"/>
    </row>
    <row r="8" spans="1:10" x14ac:dyDescent="0.25">
      <c r="A8" s="194"/>
      <c r="B8" s="195"/>
      <c r="C8" s="68"/>
      <c r="D8" s="68"/>
      <c r="E8" s="68"/>
      <c r="F8" s="199"/>
      <c r="G8" s="200"/>
      <c r="H8" s="196"/>
      <c r="I8" s="197"/>
      <c r="J8" s="198"/>
    </row>
    <row r="9" spans="1:10" x14ac:dyDescent="0.25">
      <c r="A9" s="194"/>
      <c r="B9" s="195"/>
      <c r="C9" s="68"/>
      <c r="D9" s="68"/>
      <c r="E9" s="68"/>
      <c r="F9" s="199"/>
      <c r="G9" s="200"/>
      <c r="H9" s="196"/>
      <c r="I9" s="197"/>
      <c r="J9" s="198"/>
    </row>
    <row r="10" spans="1:10" x14ac:dyDescent="0.25">
      <c r="A10" s="194"/>
      <c r="B10" s="195"/>
      <c r="C10" s="68"/>
      <c r="D10" s="68"/>
      <c r="E10" s="68"/>
      <c r="F10" s="199"/>
      <c r="G10" s="200"/>
      <c r="H10" s="196"/>
      <c r="I10" s="197"/>
      <c r="J10" s="198"/>
    </row>
    <row r="11" spans="1:10" x14ac:dyDescent="0.25">
      <c r="A11" s="194"/>
      <c r="B11" s="195"/>
      <c r="C11" s="199"/>
      <c r="D11" s="68"/>
      <c r="E11" s="68"/>
      <c r="F11" s="196"/>
      <c r="G11" s="196"/>
      <c r="H11" s="197"/>
      <c r="I11" s="197"/>
      <c r="J11" s="198"/>
    </row>
    <row r="12" spans="1:10" x14ac:dyDescent="0.25">
      <c r="A12" s="194"/>
      <c r="B12" s="195"/>
      <c r="C12" s="199"/>
      <c r="D12" s="68"/>
      <c r="E12" s="68"/>
      <c r="F12" s="196"/>
      <c r="G12" s="196"/>
      <c r="H12" s="197"/>
      <c r="I12" s="197"/>
      <c r="J12" s="198"/>
    </row>
    <row r="13" spans="1:10" x14ac:dyDescent="0.25">
      <c r="A13" s="10"/>
      <c r="B13" s="195"/>
      <c r="C13" s="199"/>
      <c r="D13" s="68"/>
      <c r="E13" s="68"/>
      <c r="F13" s="196"/>
      <c r="G13" s="197"/>
      <c r="H13" s="197"/>
      <c r="I13" s="197"/>
      <c r="J13" s="201"/>
    </row>
    <row r="14" spans="1:10" x14ac:dyDescent="0.25">
      <c r="A14" s="10"/>
      <c r="B14" s="202"/>
      <c r="C14" s="68"/>
      <c r="D14" s="68"/>
      <c r="E14" s="68"/>
      <c r="F14" s="68"/>
      <c r="G14" s="68"/>
      <c r="H14" s="68"/>
      <c r="I14" s="197"/>
      <c r="J14" s="201"/>
    </row>
    <row r="15" spans="1:10" x14ac:dyDescent="0.25">
      <c r="A15" s="10"/>
      <c r="B15" s="195"/>
      <c r="C15" s="10"/>
      <c r="D15" s="68"/>
      <c r="E15" s="68"/>
      <c r="F15" s="203"/>
      <c r="G15" s="204"/>
      <c r="H15" s="204"/>
      <c r="I15" s="205"/>
      <c r="J15" s="198"/>
    </row>
    <row r="16" spans="1:10" x14ac:dyDescent="0.25">
      <c r="A16" s="10"/>
      <c r="B16" s="195"/>
      <c r="C16" s="193"/>
      <c r="D16" s="68"/>
      <c r="E16" s="68"/>
      <c r="F16" s="206"/>
      <c r="G16" s="204"/>
      <c r="H16" s="204"/>
      <c r="I16" s="197"/>
      <c r="J16" s="198"/>
    </row>
    <row r="17" spans="1:10" x14ac:dyDescent="0.25">
      <c r="A17" s="10"/>
      <c r="B17" s="195"/>
      <c r="C17" s="10"/>
      <c r="D17" s="68"/>
      <c r="E17" s="68"/>
      <c r="F17" s="203"/>
      <c r="G17" s="204"/>
      <c r="H17" s="204"/>
      <c r="I17" s="205"/>
      <c r="J17" s="201"/>
    </row>
    <row r="18" spans="1:10" x14ac:dyDescent="0.25">
      <c r="A18" s="194"/>
      <c r="B18" s="207"/>
      <c r="C18" s="10"/>
      <c r="D18" s="68"/>
      <c r="E18" s="68"/>
      <c r="F18" s="193"/>
      <c r="G18" s="208"/>
      <c r="H18" s="206"/>
      <c r="I18" s="197"/>
      <c r="J18" s="198"/>
    </row>
    <row r="19" spans="1:10" x14ac:dyDescent="0.25">
      <c r="A19" s="194"/>
      <c r="B19" s="209"/>
      <c r="C19" s="10"/>
      <c r="D19" s="68"/>
      <c r="E19" s="68"/>
      <c r="F19" s="193"/>
      <c r="G19" s="208"/>
      <c r="H19" s="206"/>
      <c r="I19" s="197"/>
      <c r="J19" s="198"/>
    </row>
    <row r="20" spans="1:10" x14ac:dyDescent="0.25">
      <c r="A20" s="194"/>
      <c r="B20" s="195"/>
      <c r="C20" s="10"/>
      <c r="D20" s="68"/>
      <c r="E20" s="68"/>
      <c r="F20" s="206"/>
      <c r="G20" s="204"/>
      <c r="H20" s="204"/>
      <c r="I20" s="197"/>
      <c r="J20" s="201"/>
    </row>
    <row r="21" spans="1:10" x14ac:dyDescent="0.25">
      <c r="A21" s="10"/>
      <c r="B21" s="210"/>
      <c r="C21" s="10"/>
      <c r="D21" s="10"/>
      <c r="E21" s="10"/>
      <c r="F21" s="203"/>
      <c r="G21" s="204"/>
      <c r="H21" s="204"/>
      <c r="I21" s="205"/>
      <c r="J21" s="198"/>
    </row>
    <row r="22" spans="1:10" x14ac:dyDescent="0.25">
      <c r="A22" s="10"/>
      <c r="B22" s="211"/>
      <c r="C22" s="199"/>
      <c r="D22" s="68"/>
      <c r="E22" s="68"/>
      <c r="F22" s="212"/>
      <c r="G22" s="212"/>
      <c r="H22" s="212"/>
      <c r="I22" s="212"/>
      <c r="J22" s="213"/>
    </row>
  </sheetData>
  <mergeCells count="8">
    <mergeCell ref="B1:J1"/>
    <mergeCell ref="A2:A4"/>
    <mergeCell ref="B2:B4"/>
    <mergeCell ref="C2:C4"/>
    <mergeCell ref="D2:D4"/>
    <mergeCell ref="E2:E4"/>
    <mergeCell ref="F2:I4"/>
    <mergeCell ref="J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000</vt:lpstr>
      <vt:lpstr>100</vt:lpstr>
      <vt:lpstr>200</vt:lpstr>
      <vt:lpstr>300</vt:lpstr>
      <vt:lpstr>401</vt:lpstr>
      <vt:lpstr>402</vt:lpstr>
      <vt:lpstr>500</vt:lpstr>
      <vt:lpstr>Форма (справочно, не заполнять)</vt:lpstr>
      <vt:lpstr>Лист1</vt:lpstr>
      <vt:lpstr>ПЛАН</vt:lpstr>
      <vt:lpstr>ПЛАН!Заголовки_для_печати</vt:lpstr>
      <vt:lpstr>'100'!Область_печати</vt:lpstr>
      <vt:lpstr>'200'!Область_печати</vt:lpstr>
      <vt:lpstr>'300'!Область_печати</vt:lpstr>
      <vt:lpstr>'401'!Область_печати</vt:lpstr>
      <vt:lpstr>'402'!Область_печати</vt:lpstr>
      <vt:lpstr>'500'!Область_печати</vt:lpstr>
      <vt:lpstr>ПЛАН!Область_печати</vt:lpstr>
      <vt:lpstr>'Форма (справочно, не заполнять)'!Область_печати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2020-12-02T06:04:05Z</dcterms:modified>
</cp:coreProperties>
</file>