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0170" yWindow="-390" windowWidth="16500" windowHeight="11805" tabRatio="542"/>
  </bookViews>
  <sheets>
    <sheet name="ОИВ Калужской области" sheetId="1" r:id="rId1"/>
    <sheet name="ОМСУ Калужской области" sheetId="2" r:id="rId2"/>
  </sheets>
  <definedNames>
    <definedName name="_xlnm._FilterDatabase" localSheetId="0" hidden="1">'ОИВ Калужской области'!$A$5:$CE$351</definedName>
    <definedName name="_xlnm.Print_Titles" localSheetId="0">'ОИВ Калужской области'!$4:$5</definedName>
    <definedName name="_xlnm.Print_Titles" localSheetId="1">'ОМСУ Калужской области'!$4:$5</definedName>
    <definedName name="_xlnm.Print_Area" localSheetId="0">'ОИВ Калужской области'!$A$1:$S$351</definedName>
    <definedName name="_xlnm.Print_Area" localSheetId="1">'ОМСУ Калужской области'!$A$1:$R$358</definedName>
  </definedNames>
  <calcPr calcId="145621" fullCalcOnLoad="1"/>
</workbook>
</file>

<file path=xl/calcChain.xml><?xml version="1.0" encoding="utf-8"?>
<calcChain xmlns="http://schemas.openxmlformats.org/spreadsheetml/2006/main">
  <c r="S48" i="2"/>
  <c r="S265"/>
  <c r="Q53"/>
  <c r="R53"/>
  <c r="S53"/>
  <c r="Q265"/>
  <c r="R265"/>
  <c r="I263"/>
  <c r="Q264"/>
  <c r="R264"/>
  <c r="S264"/>
  <c r="J93" i="1"/>
  <c r="J85"/>
  <c r="K280"/>
  <c r="L275"/>
  <c r="M275"/>
  <c r="I242" i="2"/>
  <c r="J126"/>
  <c r="J123"/>
  <c r="K126"/>
  <c r="K123"/>
  <c r="L126"/>
  <c r="L123"/>
  <c r="Q293"/>
  <c r="R293"/>
  <c r="S293"/>
  <c r="Q292"/>
  <c r="R292"/>
  <c r="S292"/>
  <c r="M194" i="1"/>
  <c r="K194"/>
  <c r="L194"/>
  <c r="K158" i="2"/>
  <c r="L112"/>
  <c r="K112"/>
  <c r="M89"/>
  <c r="N89"/>
  <c r="O89"/>
  <c r="P89"/>
  <c r="L89"/>
  <c r="K89"/>
  <c r="J89"/>
  <c r="Q111"/>
  <c r="R111"/>
  <c r="S111"/>
  <c r="I89"/>
  <c r="Q116"/>
  <c r="R116"/>
  <c r="S116"/>
  <c r="Q89"/>
  <c r="R89"/>
  <c r="Q133"/>
  <c r="J133"/>
  <c r="K133"/>
  <c r="I133"/>
  <c r="R133"/>
  <c r="S133"/>
  <c r="R47"/>
  <c r="S47"/>
  <c r="Q137"/>
  <c r="R137"/>
  <c r="S137"/>
  <c r="Q136"/>
  <c r="R136"/>
  <c r="S136"/>
  <c r="Q135"/>
  <c r="R135"/>
  <c r="S135"/>
  <c r="Q134"/>
  <c r="R134"/>
  <c r="S134"/>
  <c r="Q356"/>
  <c r="R356"/>
  <c r="S356"/>
  <c r="J237"/>
  <c r="J235"/>
  <c r="P84"/>
  <c r="R190" i="1"/>
  <c r="S190"/>
  <c r="T190"/>
  <c r="R191"/>
  <c r="S191"/>
  <c r="T191"/>
  <c r="L37"/>
  <c r="Q222" i="2"/>
  <c r="R222"/>
  <c r="S222"/>
  <c r="Q223"/>
  <c r="R223"/>
  <c r="S223"/>
  <c r="Q224"/>
  <c r="R224"/>
  <c r="S224"/>
  <c r="Q225"/>
  <c r="R225"/>
  <c r="S225"/>
  <c r="Q226"/>
  <c r="R226"/>
  <c r="S226"/>
  <c r="Q227"/>
  <c r="R227"/>
  <c r="S227"/>
  <c r="Q228"/>
  <c r="R228"/>
  <c r="S228"/>
  <c r="Q229"/>
  <c r="R229"/>
  <c r="S229"/>
  <c r="Q230"/>
  <c r="R230"/>
  <c r="S230"/>
  <c r="Q231"/>
  <c r="R231"/>
  <c r="S231"/>
  <c r="Q232"/>
  <c r="R232"/>
  <c r="S232"/>
  <c r="Q233"/>
  <c r="R233"/>
  <c r="S233"/>
  <c r="I215"/>
  <c r="I213"/>
  <c r="Q22"/>
  <c r="R22"/>
  <c r="S22"/>
  <c r="Q23"/>
  <c r="R23"/>
  <c r="S23"/>
  <c r="Q24"/>
  <c r="R24"/>
  <c r="S24"/>
  <c r="Q25"/>
  <c r="R25"/>
  <c r="S25"/>
  <c r="Q26"/>
  <c r="R26"/>
  <c r="S26"/>
  <c r="Q165"/>
  <c r="R165"/>
  <c r="S165"/>
  <c r="L158"/>
  <c r="M158"/>
  <c r="N158"/>
  <c r="O158"/>
  <c r="J112"/>
  <c r="P77"/>
  <c r="P72"/>
  <c r="S81" i="1"/>
  <c r="T81"/>
  <c r="S80"/>
  <c r="T80"/>
  <c r="Q349"/>
  <c r="P349"/>
  <c r="O349"/>
  <c r="N349"/>
  <c r="M349"/>
  <c r="L349"/>
  <c r="K349"/>
  <c r="J349"/>
  <c r="M80" i="2"/>
  <c r="N80"/>
  <c r="O80"/>
  <c r="P80"/>
  <c r="M37" i="1"/>
  <c r="K37"/>
  <c r="R82"/>
  <c r="S82"/>
  <c r="T82"/>
  <c r="R79"/>
  <c r="S79"/>
  <c r="T79"/>
  <c r="J37"/>
  <c r="J96"/>
  <c r="R279"/>
  <c r="S279"/>
  <c r="T279"/>
  <c r="J194"/>
  <c r="R211"/>
  <c r="S211"/>
  <c r="T211"/>
  <c r="M192" i="2"/>
  <c r="M182"/>
  <c r="N192"/>
  <c r="N182"/>
  <c r="O192"/>
  <c r="O182"/>
  <c r="P192"/>
  <c r="P182"/>
  <c r="R91" i="1"/>
  <c r="S91"/>
  <c r="T91"/>
  <c r="M85"/>
  <c r="L85"/>
  <c r="K85"/>
  <c r="R90"/>
  <c r="S90"/>
  <c r="T90"/>
  <c r="Q128" i="2"/>
  <c r="R128"/>
  <c r="S128"/>
  <c r="Q129"/>
  <c r="R129"/>
  <c r="S129"/>
  <c r="Q127"/>
  <c r="R127"/>
  <c r="S127"/>
  <c r="Q125"/>
  <c r="R125"/>
  <c r="S125"/>
  <c r="I126"/>
  <c r="I123"/>
  <c r="M176"/>
  <c r="N176"/>
  <c r="O176"/>
  <c r="P176"/>
  <c r="K176"/>
  <c r="L176"/>
  <c r="K167"/>
  <c r="K174"/>
  <c r="J176"/>
  <c r="I176"/>
  <c r="Q178"/>
  <c r="R178"/>
  <c r="S178"/>
  <c r="Q179"/>
  <c r="R179"/>
  <c r="S179"/>
  <c r="Q180"/>
  <c r="R180"/>
  <c r="S180"/>
  <c r="J301"/>
  <c r="J299"/>
  <c r="R317"/>
  <c r="S317"/>
  <c r="Q315"/>
  <c r="R315"/>
  <c r="S315"/>
  <c r="Q316"/>
  <c r="R316"/>
  <c r="S316"/>
  <c r="Q314"/>
  <c r="R314"/>
  <c r="S314"/>
  <c r="J284"/>
  <c r="J320"/>
  <c r="J318"/>
  <c r="I320"/>
  <c r="I318"/>
  <c r="Q349"/>
  <c r="R349"/>
  <c r="S349"/>
  <c r="Q99"/>
  <c r="R99"/>
  <c r="S99"/>
  <c r="Q98"/>
  <c r="R98"/>
  <c r="S98"/>
  <c r="Q97"/>
  <c r="R97"/>
  <c r="S97"/>
  <c r="Q95"/>
  <c r="R95"/>
  <c r="S95"/>
  <c r="Q96"/>
  <c r="R96"/>
  <c r="S96"/>
  <c r="Q94"/>
  <c r="R94"/>
  <c r="S94"/>
  <c r="Q121"/>
  <c r="R121"/>
  <c r="S121"/>
  <c r="Q120"/>
  <c r="R120"/>
  <c r="S120"/>
  <c r="R38" i="1"/>
  <c r="S38"/>
  <c r="T38"/>
  <c r="R247"/>
  <c r="S247"/>
  <c r="T247"/>
  <c r="M96"/>
  <c r="T186"/>
  <c r="T344"/>
  <c r="T345"/>
  <c r="M340"/>
  <c r="K340"/>
  <c r="K294" i="2"/>
  <c r="K290"/>
  <c r="L294"/>
  <c r="L290"/>
  <c r="J294"/>
  <c r="J290"/>
  <c r="L44"/>
  <c r="M44"/>
  <c r="N44"/>
  <c r="O44"/>
  <c r="P44"/>
  <c r="J44"/>
  <c r="L35"/>
  <c r="M35"/>
  <c r="N35"/>
  <c r="O35"/>
  <c r="P35"/>
  <c r="J35"/>
  <c r="R268" i="1"/>
  <c r="S268"/>
  <c r="T268"/>
  <c r="N248"/>
  <c r="N214"/>
  <c r="M248"/>
  <c r="M214"/>
  <c r="K248"/>
  <c r="K214"/>
  <c r="L28" i="2"/>
  <c r="L21"/>
  <c r="K28"/>
  <c r="K21"/>
  <c r="J28"/>
  <c r="M141"/>
  <c r="N141"/>
  <c r="O141"/>
  <c r="P141"/>
  <c r="L141"/>
  <c r="J141"/>
  <c r="M138"/>
  <c r="N138"/>
  <c r="O138"/>
  <c r="P138"/>
  <c r="L138"/>
  <c r="I138"/>
  <c r="J138"/>
  <c r="I11"/>
  <c r="Q17"/>
  <c r="R17"/>
  <c r="S17"/>
  <c r="Q16"/>
  <c r="R16"/>
  <c r="S16"/>
  <c r="Q13"/>
  <c r="R13"/>
  <c r="S13"/>
  <c r="Q14"/>
  <c r="R14"/>
  <c r="S14"/>
  <c r="Q15"/>
  <c r="R15"/>
  <c r="S15"/>
  <c r="Q18"/>
  <c r="R18"/>
  <c r="S18"/>
  <c r="Q19"/>
  <c r="R19"/>
  <c r="S19"/>
  <c r="J11"/>
  <c r="K11"/>
  <c r="L11"/>
  <c r="M11"/>
  <c r="N11"/>
  <c r="O11"/>
  <c r="P11"/>
  <c r="L54"/>
  <c r="L51"/>
  <c r="J54"/>
  <c r="J51"/>
  <c r="L320"/>
  <c r="L318"/>
  <c r="K215"/>
  <c r="K213"/>
  <c r="L215"/>
  <c r="L213"/>
  <c r="Q355"/>
  <c r="R355"/>
  <c r="S355"/>
  <c r="Q354"/>
  <c r="R354"/>
  <c r="S354"/>
  <c r="Q319"/>
  <c r="R319"/>
  <c r="S319"/>
  <c r="S285" i="1"/>
  <c r="T285"/>
  <c r="R284"/>
  <c r="S284"/>
  <c r="T284"/>
  <c r="L6" i="2"/>
  <c r="J6"/>
  <c r="I112"/>
  <c r="M331" i="1"/>
  <c r="K331"/>
  <c r="L239" i="2"/>
  <c r="K239"/>
  <c r="J239"/>
  <c r="R291" i="1"/>
  <c r="S291"/>
  <c r="T291"/>
  <c r="L280" i="2"/>
  <c r="J280"/>
  <c r="L271"/>
  <c r="K271"/>
  <c r="J271"/>
  <c r="Q154"/>
  <c r="R154"/>
  <c r="S154"/>
  <c r="Q155"/>
  <c r="R155"/>
  <c r="S155"/>
  <c r="K153"/>
  <c r="K151"/>
  <c r="L153"/>
  <c r="L151"/>
  <c r="M153"/>
  <c r="M151"/>
  <c r="M150"/>
  <c r="N153"/>
  <c r="N151"/>
  <c r="O153"/>
  <c r="O151"/>
  <c r="P153"/>
  <c r="P151"/>
  <c r="J151"/>
  <c r="R347" i="1"/>
  <c r="S347"/>
  <c r="T347"/>
  <c r="R295"/>
  <c r="S295"/>
  <c r="T295"/>
  <c r="M294"/>
  <c r="L294"/>
  <c r="K294"/>
  <c r="J294"/>
  <c r="M301"/>
  <c r="K301"/>
  <c r="L77" i="2"/>
  <c r="L72"/>
  <c r="J77"/>
  <c r="J72"/>
  <c r="Q75"/>
  <c r="R75"/>
  <c r="S75"/>
  <c r="L263"/>
  <c r="L255"/>
  <c r="K263"/>
  <c r="K255"/>
  <c r="J263"/>
  <c r="J255"/>
  <c r="I255"/>
  <c r="Q262"/>
  <c r="R262"/>
  <c r="S262"/>
  <c r="Q261"/>
  <c r="R261"/>
  <c r="S261"/>
  <c r="Q260"/>
  <c r="R260"/>
  <c r="S260"/>
  <c r="Q259"/>
  <c r="R259"/>
  <c r="S259"/>
  <c r="Q258"/>
  <c r="R258"/>
  <c r="S258"/>
  <c r="Q257"/>
  <c r="R257"/>
  <c r="S257"/>
  <c r="Q82"/>
  <c r="R82"/>
  <c r="S82"/>
  <c r="L80"/>
  <c r="J80"/>
  <c r="R163" i="1"/>
  <c r="S163"/>
  <c r="T163"/>
  <c r="R164"/>
  <c r="S164"/>
  <c r="T164"/>
  <c r="R165"/>
  <c r="S165"/>
  <c r="T165"/>
  <c r="R166"/>
  <c r="S166"/>
  <c r="T166"/>
  <c r="R167"/>
  <c r="S167"/>
  <c r="T167"/>
  <c r="R168"/>
  <c r="S168"/>
  <c r="T168"/>
  <c r="R169"/>
  <c r="S169"/>
  <c r="T169"/>
  <c r="R170"/>
  <c r="S170"/>
  <c r="T170"/>
  <c r="R171"/>
  <c r="S171"/>
  <c r="T171"/>
  <c r="R172"/>
  <c r="S172"/>
  <c r="T172"/>
  <c r="R173"/>
  <c r="S173"/>
  <c r="T173"/>
  <c r="R174"/>
  <c r="S174"/>
  <c r="T174"/>
  <c r="R175"/>
  <c r="S175"/>
  <c r="T175"/>
  <c r="R176"/>
  <c r="S176"/>
  <c r="T176"/>
  <c r="R177"/>
  <c r="S177"/>
  <c r="T177"/>
  <c r="R178"/>
  <c r="S178"/>
  <c r="T178"/>
  <c r="R179"/>
  <c r="S179"/>
  <c r="T179"/>
  <c r="R180"/>
  <c r="S180"/>
  <c r="T180"/>
  <c r="R181"/>
  <c r="S181"/>
  <c r="T181"/>
  <c r="R182"/>
  <c r="S182"/>
  <c r="T182"/>
  <c r="R183"/>
  <c r="S183"/>
  <c r="T183"/>
  <c r="R184"/>
  <c r="S184"/>
  <c r="T184"/>
  <c r="R185"/>
  <c r="S185"/>
  <c r="T185"/>
  <c r="R162"/>
  <c r="S162"/>
  <c r="T162"/>
  <c r="R161"/>
  <c r="S161"/>
  <c r="T161"/>
  <c r="R160"/>
  <c r="S160"/>
  <c r="T160"/>
  <c r="R159"/>
  <c r="S159"/>
  <c r="T159"/>
  <c r="R158"/>
  <c r="S158"/>
  <c r="T158"/>
  <c r="R157"/>
  <c r="S157"/>
  <c r="T157"/>
  <c r="R156"/>
  <c r="S156"/>
  <c r="T156"/>
  <c r="R155"/>
  <c r="S155"/>
  <c r="T155"/>
  <c r="R154"/>
  <c r="S154"/>
  <c r="T154"/>
  <c r="R153"/>
  <c r="S153"/>
  <c r="T153"/>
  <c r="R152"/>
  <c r="S152"/>
  <c r="T152"/>
  <c r="R151"/>
  <c r="S151"/>
  <c r="T151"/>
  <c r="R150"/>
  <c r="S150"/>
  <c r="T150"/>
  <c r="R149"/>
  <c r="S149"/>
  <c r="T149"/>
  <c r="R148"/>
  <c r="S148"/>
  <c r="T148"/>
  <c r="R147"/>
  <c r="S147"/>
  <c r="T147"/>
  <c r="R146"/>
  <c r="S146"/>
  <c r="T146"/>
  <c r="R145"/>
  <c r="S145"/>
  <c r="T145"/>
  <c r="R144"/>
  <c r="S144"/>
  <c r="T144"/>
  <c r="R143"/>
  <c r="S143"/>
  <c r="T143"/>
  <c r="M116"/>
  <c r="L116"/>
  <c r="K116"/>
  <c r="J116"/>
  <c r="I192" i="2"/>
  <c r="I182"/>
  <c r="M305" i="1"/>
  <c r="K305"/>
  <c r="M288"/>
  <c r="K288"/>
  <c r="K275"/>
  <c r="N188"/>
  <c r="O188"/>
  <c r="P188"/>
  <c r="Q188"/>
  <c r="M188"/>
  <c r="L188"/>
  <c r="K188"/>
  <c r="R210"/>
  <c r="S210"/>
  <c r="T210"/>
  <c r="R206"/>
  <c r="S206"/>
  <c r="T206"/>
  <c r="R207"/>
  <c r="S207"/>
  <c r="T207"/>
  <c r="R208"/>
  <c r="S208"/>
  <c r="T208"/>
  <c r="R209"/>
  <c r="S209"/>
  <c r="T209"/>
  <c r="R212"/>
  <c r="S212"/>
  <c r="T212"/>
  <c r="R205"/>
  <c r="S205"/>
  <c r="T205"/>
  <c r="J147" i="2"/>
  <c r="J145"/>
  <c r="I147"/>
  <c r="I145"/>
  <c r="L147"/>
  <c r="L145"/>
  <c r="Q252"/>
  <c r="R252"/>
  <c r="S252"/>
  <c r="L242"/>
  <c r="J242"/>
  <c r="Q248"/>
  <c r="R248"/>
  <c r="S248"/>
  <c r="Q249"/>
  <c r="R249"/>
  <c r="S249"/>
  <c r="Q250"/>
  <c r="R250"/>
  <c r="S250"/>
  <c r="Q251"/>
  <c r="R251"/>
  <c r="S251"/>
  <c r="Q253"/>
  <c r="R253"/>
  <c r="S253"/>
  <c r="Q244"/>
  <c r="R244"/>
  <c r="S244"/>
  <c r="K284"/>
  <c r="L284"/>
  <c r="M284"/>
  <c r="N284"/>
  <c r="O284"/>
  <c r="P284"/>
  <c r="I284"/>
  <c r="Q285"/>
  <c r="R285"/>
  <c r="S285"/>
  <c r="Q286"/>
  <c r="R286"/>
  <c r="S286"/>
  <c r="Q287"/>
  <c r="R287"/>
  <c r="S287"/>
  <c r="Q288"/>
  <c r="R288"/>
  <c r="S288"/>
  <c r="Q289"/>
  <c r="R289"/>
  <c r="S289"/>
  <c r="L197"/>
  <c r="J197"/>
  <c r="Q159"/>
  <c r="R159"/>
  <c r="S159"/>
  <c r="Q160"/>
  <c r="R160"/>
  <c r="S160"/>
  <c r="Q161"/>
  <c r="R161"/>
  <c r="S161"/>
  <c r="Q162"/>
  <c r="R162"/>
  <c r="S162"/>
  <c r="Q163"/>
  <c r="R163"/>
  <c r="S163"/>
  <c r="Q164"/>
  <c r="R164"/>
  <c r="S164"/>
  <c r="L174"/>
  <c r="J174"/>
  <c r="J158"/>
  <c r="L167"/>
  <c r="J167"/>
  <c r="Q188"/>
  <c r="R188"/>
  <c r="S188"/>
  <c r="Q194"/>
  <c r="R194"/>
  <c r="S194"/>
  <c r="Q184"/>
  <c r="R184"/>
  <c r="S184"/>
  <c r="Q185"/>
  <c r="R185"/>
  <c r="S185"/>
  <c r="Q186"/>
  <c r="R186"/>
  <c r="S186"/>
  <c r="Q187"/>
  <c r="R187"/>
  <c r="S187"/>
  <c r="L192"/>
  <c r="L182"/>
  <c r="J192"/>
  <c r="J182"/>
  <c r="R113" i="1"/>
  <c r="S113"/>
  <c r="T113"/>
  <c r="K96"/>
  <c r="L96"/>
  <c r="L93"/>
  <c r="M93"/>
  <c r="K93"/>
  <c r="L301" i="2"/>
  <c r="L299"/>
  <c r="M301"/>
  <c r="M299"/>
  <c r="N301"/>
  <c r="N299"/>
  <c r="O301"/>
  <c r="O299"/>
  <c r="P301"/>
  <c r="P299"/>
  <c r="P280" i="1"/>
  <c r="P351"/>
  <c r="Q280"/>
  <c r="Q351"/>
  <c r="M280"/>
  <c r="M351"/>
  <c r="K351"/>
  <c r="K7"/>
  <c r="J215" i="2"/>
  <c r="J213"/>
  <c r="P213"/>
  <c r="M213"/>
  <c r="N213"/>
  <c r="O213"/>
  <c r="L7" i="1"/>
  <c r="R86"/>
  <c r="S86"/>
  <c r="T86"/>
  <c r="J7"/>
  <c r="N242" i="2"/>
  <c r="O242"/>
  <c r="P242"/>
  <c r="M242"/>
  <c r="K242"/>
  <c r="R6" i="1"/>
  <c r="S6"/>
  <c r="T6"/>
  <c r="N7"/>
  <c r="O7"/>
  <c r="P7"/>
  <c r="Q7"/>
  <c r="R8"/>
  <c r="R9"/>
  <c r="S9"/>
  <c r="T9"/>
  <c r="R10"/>
  <c r="S10"/>
  <c r="T10"/>
  <c r="R11"/>
  <c r="T11"/>
  <c r="R12"/>
  <c r="R13"/>
  <c r="S13"/>
  <c r="T13"/>
  <c r="R14"/>
  <c r="S14"/>
  <c r="T14"/>
  <c r="R15"/>
  <c r="S15"/>
  <c r="T15"/>
  <c r="R16"/>
  <c r="S16"/>
  <c r="T16"/>
  <c r="R17"/>
  <c r="S17"/>
  <c r="T17"/>
  <c r="R18"/>
  <c r="S18"/>
  <c r="T18"/>
  <c r="R19"/>
  <c r="S19"/>
  <c r="T19"/>
  <c r="R20"/>
  <c r="R21"/>
  <c r="S21"/>
  <c r="T21"/>
  <c r="R22"/>
  <c r="S22"/>
  <c r="T22"/>
  <c r="R23"/>
  <c r="S23"/>
  <c r="T23"/>
  <c r="R24"/>
  <c r="R25"/>
  <c r="S25"/>
  <c r="T25"/>
  <c r="R26"/>
  <c r="S26"/>
  <c r="T26"/>
  <c r="R27"/>
  <c r="S27"/>
  <c r="T27"/>
  <c r="R28"/>
  <c r="S28"/>
  <c r="T28"/>
  <c r="R29"/>
  <c r="S29"/>
  <c r="T29"/>
  <c r="R30"/>
  <c r="S30"/>
  <c r="T30"/>
  <c r="R31"/>
  <c r="S31"/>
  <c r="T31"/>
  <c r="R32"/>
  <c r="S32"/>
  <c r="T32"/>
  <c r="R33"/>
  <c r="S33"/>
  <c r="T33"/>
  <c r="R34"/>
  <c r="S34"/>
  <c r="T34"/>
  <c r="R35"/>
  <c r="S35"/>
  <c r="T35"/>
  <c r="R36"/>
  <c r="S36"/>
  <c r="T36"/>
  <c r="N37"/>
  <c r="O37"/>
  <c r="P37"/>
  <c r="Q37"/>
  <c r="R39"/>
  <c r="S39"/>
  <c r="T39"/>
  <c r="R40"/>
  <c r="S40"/>
  <c r="T40"/>
  <c r="R41"/>
  <c r="S41"/>
  <c r="T41"/>
  <c r="R42"/>
  <c r="S42"/>
  <c r="T42"/>
  <c r="R43"/>
  <c r="S43"/>
  <c r="T43"/>
  <c r="R44"/>
  <c r="S44"/>
  <c r="T44"/>
  <c r="R45"/>
  <c r="S45"/>
  <c r="T45"/>
  <c r="R46"/>
  <c r="S46"/>
  <c r="T46"/>
  <c r="R47"/>
  <c r="S47"/>
  <c r="T47"/>
  <c r="R48"/>
  <c r="S48"/>
  <c r="T48"/>
  <c r="R49"/>
  <c r="S49"/>
  <c r="T49"/>
  <c r="R50"/>
  <c r="S50"/>
  <c r="T50"/>
  <c r="R51"/>
  <c r="S51"/>
  <c r="T51"/>
  <c r="R52"/>
  <c r="S52"/>
  <c r="T52"/>
  <c r="R53"/>
  <c r="S53"/>
  <c r="T53"/>
  <c r="R54"/>
  <c r="R55"/>
  <c r="S55"/>
  <c r="T55"/>
  <c r="R56"/>
  <c r="S56"/>
  <c r="T56"/>
  <c r="R57"/>
  <c r="S57"/>
  <c r="T57"/>
  <c r="R58"/>
  <c r="S58"/>
  <c r="T58"/>
  <c r="R59"/>
  <c r="S59"/>
  <c r="T59"/>
  <c r="R60"/>
  <c r="S60"/>
  <c r="T60"/>
  <c r="R61"/>
  <c r="S61"/>
  <c r="T61"/>
  <c r="R62"/>
  <c r="S62"/>
  <c r="T62"/>
  <c r="R63"/>
  <c r="S63"/>
  <c r="T63"/>
  <c r="R64"/>
  <c r="S64"/>
  <c r="T64"/>
  <c r="R65"/>
  <c r="S65"/>
  <c r="T65"/>
  <c r="R66"/>
  <c r="S66"/>
  <c r="T66"/>
  <c r="R67"/>
  <c r="S67"/>
  <c r="T67"/>
  <c r="R68"/>
  <c r="S68"/>
  <c r="T68"/>
  <c r="R69"/>
  <c r="S69"/>
  <c r="T69"/>
  <c r="R70"/>
  <c r="S70"/>
  <c r="T70"/>
  <c r="R71"/>
  <c r="S71"/>
  <c r="T71"/>
  <c r="R72"/>
  <c r="S72"/>
  <c r="T72"/>
  <c r="R73"/>
  <c r="S73"/>
  <c r="T73"/>
  <c r="R74"/>
  <c r="S74"/>
  <c r="T74"/>
  <c r="R75"/>
  <c r="S75"/>
  <c r="T75"/>
  <c r="R76"/>
  <c r="S76"/>
  <c r="T76"/>
  <c r="R77"/>
  <c r="S77"/>
  <c r="T77"/>
  <c r="R78"/>
  <c r="S78"/>
  <c r="T78"/>
  <c r="R83"/>
  <c r="S83"/>
  <c r="T83"/>
  <c r="R84"/>
  <c r="S84"/>
  <c r="T84"/>
  <c r="N85"/>
  <c r="O85"/>
  <c r="P85"/>
  <c r="Q85"/>
  <c r="R87"/>
  <c r="S87"/>
  <c r="T87"/>
  <c r="R88"/>
  <c r="S88"/>
  <c r="T88"/>
  <c r="R89"/>
  <c r="S89"/>
  <c r="T89"/>
  <c r="R92"/>
  <c r="S92"/>
  <c r="T92"/>
  <c r="N93"/>
  <c r="O93"/>
  <c r="P93"/>
  <c r="Q93"/>
  <c r="R94"/>
  <c r="S94"/>
  <c r="T94"/>
  <c r="T93"/>
  <c r="R95"/>
  <c r="S95"/>
  <c r="T95"/>
  <c r="N96"/>
  <c r="O96"/>
  <c r="P96"/>
  <c r="Q96"/>
  <c r="R97"/>
  <c r="S97"/>
  <c r="T97"/>
  <c r="R98"/>
  <c r="S98"/>
  <c r="T98"/>
  <c r="R99"/>
  <c r="S99"/>
  <c r="T99"/>
  <c r="R100"/>
  <c r="S100"/>
  <c r="T100"/>
  <c r="R101"/>
  <c r="S101"/>
  <c r="T101"/>
  <c r="R102"/>
  <c r="S102"/>
  <c r="T102"/>
  <c r="R103"/>
  <c r="S103"/>
  <c r="T103"/>
  <c r="R104"/>
  <c r="S104"/>
  <c r="T104"/>
  <c r="R105"/>
  <c r="S105"/>
  <c r="T105"/>
  <c r="R106"/>
  <c r="S106"/>
  <c r="T106"/>
  <c r="R107"/>
  <c r="S107"/>
  <c r="T107"/>
  <c r="R108"/>
  <c r="S108"/>
  <c r="T108"/>
  <c r="R109"/>
  <c r="S109"/>
  <c r="T109"/>
  <c r="R110"/>
  <c r="S110"/>
  <c r="T110"/>
  <c r="R111"/>
  <c r="S111"/>
  <c r="T111"/>
  <c r="R112"/>
  <c r="S112"/>
  <c r="T112"/>
  <c r="R114"/>
  <c r="S114"/>
  <c r="T114"/>
  <c r="R115"/>
  <c r="S115"/>
  <c r="T115"/>
  <c r="N116"/>
  <c r="O116"/>
  <c r="P116"/>
  <c r="Q116"/>
  <c r="R117"/>
  <c r="S117"/>
  <c r="T117"/>
  <c r="R118"/>
  <c r="S118"/>
  <c r="T118"/>
  <c r="R119"/>
  <c r="S119"/>
  <c r="T119"/>
  <c r="R120"/>
  <c r="S120"/>
  <c r="T120"/>
  <c r="R121"/>
  <c r="S121"/>
  <c r="T121"/>
  <c r="R122"/>
  <c r="S122"/>
  <c r="T122"/>
  <c r="R123"/>
  <c r="S123"/>
  <c r="T123"/>
  <c r="R124"/>
  <c r="S124"/>
  <c r="T124"/>
  <c r="R125"/>
  <c r="S125"/>
  <c r="T125"/>
  <c r="R126"/>
  <c r="S126"/>
  <c r="T126"/>
  <c r="R127"/>
  <c r="S127"/>
  <c r="T127"/>
  <c r="R128"/>
  <c r="S128"/>
  <c r="T128"/>
  <c r="R129"/>
  <c r="S129"/>
  <c r="T129"/>
  <c r="R130"/>
  <c r="S130"/>
  <c r="T130"/>
  <c r="R131"/>
  <c r="S131"/>
  <c r="T131"/>
  <c r="R132"/>
  <c r="S132"/>
  <c r="T132"/>
  <c r="R133"/>
  <c r="S133"/>
  <c r="T133"/>
  <c r="R134"/>
  <c r="S134"/>
  <c r="T134"/>
  <c r="R135"/>
  <c r="S135"/>
  <c r="T135"/>
  <c r="R136"/>
  <c r="S136"/>
  <c r="T136"/>
  <c r="R137"/>
  <c r="S137"/>
  <c r="T137"/>
  <c r="R138"/>
  <c r="S138"/>
  <c r="T138"/>
  <c r="R139"/>
  <c r="S139"/>
  <c r="T139"/>
  <c r="R140"/>
  <c r="S140"/>
  <c r="T140"/>
  <c r="R141"/>
  <c r="S141"/>
  <c r="T141"/>
  <c r="R142"/>
  <c r="S142"/>
  <c r="T142"/>
  <c r="R187"/>
  <c r="S187"/>
  <c r="T187"/>
  <c r="R189"/>
  <c r="S189"/>
  <c r="T189"/>
  <c r="R192"/>
  <c r="S192"/>
  <c r="T192"/>
  <c r="R193"/>
  <c r="S193"/>
  <c r="T193"/>
  <c r="N194"/>
  <c r="O194"/>
  <c r="P194"/>
  <c r="Q194"/>
  <c r="R195"/>
  <c r="S195"/>
  <c r="T195"/>
  <c r="R196"/>
  <c r="S196"/>
  <c r="T196"/>
  <c r="R197"/>
  <c r="S197"/>
  <c r="T197"/>
  <c r="R198"/>
  <c r="S198"/>
  <c r="T198"/>
  <c r="R199"/>
  <c r="S199"/>
  <c r="T199"/>
  <c r="R200"/>
  <c r="S200"/>
  <c r="T200"/>
  <c r="R201"/>
  <c r="S201"/>
  <c r="T201"/>
  <c r="R202"/>
  <c r="S202"/>
  <c r="T202"/>
  <c r="R203"/>
  <c r="S203"/>
  <c r="T203"/>
  <c r="R204"/>
  <c r="S204"/>
  <c r="T204"/>
  <c r="R213"/>
  <c r="S213"/>
  <c r="T213"/>
  <c r="R215"/>
  <c r="S215"/>
  <c r="T215"/>
  <c r="R216"/>
  <c r="S216"/>
  <c r="T216"/>
  <c r="R217"/>
  <c r="S217"/>
  <c r="R218"/>
  <c r="S218"/>
  <c r="T218"/>
  <c r="R219"/>
  <c r="S219"/>
  <c r="T219"/>
  <c r="R220"/>
  <c r="S220"/>
  <c r="T220"/>
  <c r="R221"/>
  <c r="S221"/>
  <c r="T221"/>
  <c r="R222"/>
  <c r="S222"/>
  <c r="T222"/>
  <c r="R223"/>
  <c r="S223"/>
  <c r="T223"/>
  <c r="R224"/>
  <c r="S224"/>
  <c r="T224"/>
  <c r="R225"/>
  <c r="S225"/>
  <c r="T225"/>
  <c r="R226"/>
  <c r="S226"/>
  <c r="T226"/>
  <c r="R227"/>
  <c r="S227"/>
  <c r="T227"/>
  <c r="R228"/>
  <c r="S228"/>
  <c r="T228"/>
  <c r="R229"/>
  <c r="S229"/>
  <c r="T229"/>
  <c r="R230"/>
  <c r="S230"/>
  <c r="T230"/>
  <c r="R231"/>
  <c r="S231"/>
  <c r="T231"/>
  <c r="R232"/>
  <c r="S232"/>
  <c r="T232"/>
  <c r="R233"/>
  <c r="S233"/>
  <c r="T233"/>
  <c r="R234"/>
  <c r="S234"/>
  <c r="T234"/>
  <c r="R235"/>
  <c r="S235"/>
  <c r="T235"/>
  <c r="R236"/>
  <c r="S236"/>
  <c r="T236"/>
  <c r="R237"/>
  <c r="S237"/>
  <c r="T237"/>
  <c r="R238"/>
  <c r="S238"/>
  <c r="T238"/>
  <c r="R239"/>
  <c r="S239"/>
  <c r="T239"/>
  <c r="R240"/>
  <c r="S240"/>
  <c r="T240"/>
  <c r="R241"/>
  <c r="S241"/>
  <c r="T241"/>
  <c r="R242"/>
  <c r="S242"/>
  <c r="T242"/>
  <c r="R243"/>
  <c r="S243"/>
  <c r="T243"/>
  <c r="R244"/>
  <c r="S244"/>
  <c r="T244"/>
  <c r="R245"/>
  <c r="S245"/>
  <c r="T245"/>
  <c r="R246"/>
  <c r="S246"/>
  <c r="T246"/>
  <c r="O248"/>
  <c r="O214"/>
  <c r="P248"/>
  <c r="P214"/>
  <c r="Q248"/>
  <c r="Q214"/>
  <c r="R249"/>
  <c r="S249"/>
  <c r="T249"/>
  <c r="R250"/>
  <c r="S250"/>
  <c r="T250"/>
  <c r="R251"/>
  <c r="S251"/>
  <c r="T251"/>
  <c r="R252"/>
  <c r="S252"/>
  <c r="T252"/>
  <c r="R253"/>
  <c r="S253"/>
  <c r="T253"/>
  <c r="R254"/>
  <c r="S254"/>
  <c r="T254"/>
  <c r="R255"/>
  <c r="S255"/>
  <c r="T255"/>
  <c r="R256"/>
  <c r="S256"/>
  <c r="T256"/>
  <c r="R257"/>
  <c r="S257"/>
  <c r="T257"/>
  <c r="R258"/>
  <c r="S258"/>
  <c r="T258"/>
  <c r="R259"/>
  <c r="S259"/>
  <c r="T259"/>
  <c r="R260"/>
  <c r="S260"/>
  <c r="T260"/>
  <c r="R261"/>
  <c r="S261"/>
  <c r="T261"/>
  <c r="R262"/>
  <c r="S262"/>
  <c r="T262"/>
  <c r="R263"/>
  <c r="S263"/>
  <c r="T263"/>
  <c r="R264"/>
  <c r="S264"/>
  <c r="T264"/>
  <c r="R265"/>
  <c r="S265"/>
  <c r="T265"/>
  <c r="R266"/>
  <c r="S266"/>
  <c r="T266"/>
  <c r="R267"/>
  <c r="S267"/>
  <c r="T267"/>
  <c r="R269"/>
  <c r="S269"/>
  <c r="T269"/>
  <c r="R270"/>
  <c r="S270"/>
  <c r="T270"/>
  <c r="R271"/>
  <c r="S271"/>
  <c r="T271"/>
  <c r="R272"/>
  <c r="S272"/>
  <c r="T272"/>
  <c r="R273"/>
  <c r="S273"/>
  <c r="T273"/>
  <c r="R274"/>
  <c r="S274"/>
  <c r="T274"/>
  <c r="N275"/>
  <c r="O275"/>
  <c r="P275"/>
  <c r="Q275"/>
  <c r="R276"/>
  <c r="R277"/>
  <c r="S277"/>
  <c r="T277"/>
  <c r="R278"/>
  <c r="S278"/>
  <c r="T278"/>
  <c r="N280"/>
  <c r="N351"/>
  <c r="O280"/>
  <c r="O351"/>
  <c r="R281"/>
  <c r="S281"/>
  <c r="T281"/>
  <c r="R282"/>
  <c r="S282"/>
  <c r="T282"/>
  <c r="R283"/>
  <c r="S283"/>
  <c r="T283"/>
  <c r="R286"/>
  <c r="S286"/>
  <c r="T286"/>
  <c r="R287"/>
  <c r="S287"/>
  <c r="T287"/>
  <c r="N288"/>
  <c r="O288"/>
  <c r="P288"/>
  <c r="Q288"/>
  <c r="R289"/>
  <c r="S289"/>
  <c r="T289"/>
  <c r="R290"/>
  <c r="S290"/>
  <c r="T290"/>
  <c r="R292"/>
  <c r="S292"/>
  <c r="T292"/>
  <c r="R293"/>
  <c r="S293"/>
  <c r="T293"/>
  <c r="N294"/>
  <c r="O294"/>
  <c r="P294"/>
  <c r="Q294"/>
  <c r="R296"/>
  <c r="S296"/>
  <c r="T296"/>
  <c r="R297"/>
  <c r="S297"/>
  <c r="T297"/>
  <c r="N298"/>
  <c r="O298"/>
  <c r="P298"/>
  <c r="Q298"/>
  <c r="R299"/>
  <c r="S299"/>
  <c r="T299"/>
  <c r="T298"/>
  <c r="R300"/>
  <c r="S300"/>
  <c r="T300"/>
  <c r="N301"/>
  <c r="O301"/>
  <c r="P301"/>
  <c r="Q301"/>
  <c r="R302"/>
  <c r="S302"/>
  <c r="T302"/>
  <c r="R303"/>
  <c r="S303"/>
  <c r="T303"/>
  <c r="R304"/>
  <c r="S304"/>
  <c r="T304"/>
  <c r="N305"/>
  <c r="O305"/>
  <c r="P305"/>
  <c r="Q305"/>
  <c r="R306"/>
  <c r="S306"/>
  <c r="T306"/>
  <c r="R307"/>
  <c r="S307"/>
  <c r="T307"/>
  <c r="R308"/>
  <c r="S308"/>
  <c r="T308"/>
  <c r="R309"/>
  <c r="S309"/>
  <c r="T309"/>
  <c r="R310"/>
  <c r="S310"/>
  <c r="T310"/>
  <c r="R311"/>
  <c r="S311"/>
  <c r="T311"/>
  <c r="R312"/>
  <c r="R313"/>
  <c r="S313"/>
  <c r="T313"/>
  <c r="R314"/>
  <c r="S314"/>
  <c r="T314"/>
  <c r="R315"/>
  <c r="S315"/>
  <c r="T315"/>
  <c r="R316"/>
  <c r="S316"/>
  <c r="T316"/>
  <c r="R317"/>
  <c r="S317"/>
  <c r="T317"/>
  <c r="R318"/>
  <c r="S318"/>
  <c r="T318"/>
  <c r="R319"/>
  <c r="S319"/>
  <c r="T319"/>
  <c r="R320"/>
  <c r="S320"/>
  <c r="T320"/>
  <c r="R321"/>
  <c r="S321"/>
  <c r="T321"/>
  <c r="R322"/>
  <c r="S322"/>
  <c r="T322"/>
  <c r="R323"/>
  <c r="S323"/>
  <c r="T323"/>
  <c r="R324"/>
  <c r="S324"/>
  <c r="T324"/>
  <c r="R325"/>
  <c r="S325"/>
  <c r="T325"/>
  <c r="R326"/>
  <c r="S326"/>
  <c r="T326"/>
  <c r="R327"/>
  <c r="S327"/>
  <c r="T327"/>
  <c r="R328"/>
  <c r="S328"/>
  <c r="T328"/>
  <c r="R329"/>
  <c r="S329"/>
  <c r="T329"/>
  <c r="R330"/>
  <c r="S330"/>
  <c r="T330"/>
  <c r="N331"/>
  <c r="O331"/>
  <c r="P331"/>
  <c r="Q331"/>
  <c r="R332"/>
  <c r="S332"/>
  <c r="T332"/>
  <c r="R333"/>
  <c r="S333"/>
  <c r="T333"/>
  <c r="R334"/>
  <c r="S334"/>
  <c r="T334"/>
  <c r="R335"/>
  <c r="S335"/>
  <c r="T335"/>
  <c r="R336"/>
  <c r="S336"/>
  <c r="T336"/>
  <c r="R337"/>
  <c r="S337"/>
  <c r="T337"/>
  <c r="R338"/>
  <c r="S338"/>
  <c r="T338"/>
  <c r="R339"/>
  <c r="S339"/>
  <c r="T339"/>
  <c r="N340"/>
  <c r="O340"/>
  <c r="P340"/>
  <c r="Q340"/>
  <c r="R341"/>
  <c r="S341"/>
  <c r="T341"/>
  <c r="T340"/>
  <c r="R342"/>
  <c r="S342"/>
  <c r="T342"/>
  <c r="R343"/>
  <c r="R344"/>
  <c r="R345"/>
  <c r="R346"/>
  <c r="S346"/>
  <c r="T346"/>
  <c r="I44" i="2"/>
  <c r="I35"/>
  <c r="J188" i="1"/>
  <c r="K80" i="2"/>
  <c r="I80"/>
  <c r="I77"/>
  <c r="I72"/>
  <c r="I158"/>
  <c r="Q341"/>
  <c r="R341"/>
  <c r="S341"/>
  <c r="Q342"/>
  <c r="R342"/>
  <c r="S342"/>
  <c r="Q343"/>
  <c r="R343"/>
  <c r="S343"/>
  <c r="Q344"/>
  <c r="R344"/>
  <c r="S344"/>
  <c r="Q345"/>
  <c r="R345"/>
  <c r="S345"/>
  <c r="Q346"/>
  <c r="R346"/>
  <c r="S346"/>
  <c r="Q347"/>
  <c r="R347"/>
  <c r="S347"/>
  <c r="Q348"/>
  <c r="R348"/>
  <c r="S348"/>
  <c r="Q350"/>
  <c r="R350"/>
  <c r="S350"/>
  <c r="Q331"/>
  <c r="R331"/>
  <c r="S331"/>
  <c r="Q351"/>
  <c r="R351"/>
  <c r="S351"/>
  <c r="Q332"/>
  <c r="R332"/>
  <c r="S332"/>
  <c r="Q333"/>
  <c r="R333"/>
  <c r="S333"/>
  <c r="Q334"/>
  <c r="R334"/>
  <c r="S334"/>
  <c r="Q335"/>
  <c r="R335"/>
  <c r="S335"/>
  <c r="Q336"/>
  <c r="R336"/>
  <c r="S336"/>
  <c r="Q337"/>
  <c r="R337"/>
  <c r="S337"/>
  <c r="Q338"/>
  <c r="R338"/>
  <c r="S338"/>
  <c r="Q353"/>
  <c r="R353"/>
  <c r="S353"/>
  <c r="Q339"/>
  <c r="R339"/>
  <c r="S339"/>
  <c r="Q340"/>
  <c r="R340"/>
  <c r="S340"/>
  <c r="Q357"/>
  <c r="R357"/>
  <c r="S357"/>
  <c r="I301"/>
  <c r="I299"/>
  <c r="K301"/>
  <c r="K299"/>
  <c r="L305" i="1"/>
  <c r="Q78" i="2"/>
  <c r="R78"/>
  <c r="S78"/>
  <c r="Q74"/>
  <c r="R74"/>
  <c r="S74"/>
  <c r="Q76"/>
  <c r="R76"/>
  <c r="S76"/>
  <c r="K77"/>
  <c r="Q322"/>
  <c r="R322"/>
  <c r="S322"/>
  <c r="Q309"/>
  <c r="R309"/>
  <c r="S309"/>
  <c r="Q305"/>
  <c r="R305"/>
  <c r="S305"/>
  <c r="Q306"/>
  <c r="R306"/>
  <c r="S306"/>
  <c r="Q307"/>
  <c r="R307"/>
  <c r="S307"/>
  <c r="Q308"/>
  <c r="R308"/>
  <c r="S308"/>
  <c r="Q191"/>
  <c r="R191"/>
  <c r="S191"/>
  <c r="R33"/>
  <c r="S33"/>
  <c r="R46"/>
  <c r="S46"/>
  <c r="R49"/>
  <c r="S49"/>
  <c r="R246"/>
  <c r="S246"/>
  <c r="I153"/>
  <c r="I151"/>
  <c r="Q87"/>
  <c r="R87"/>
  <c r="S87"/>
  <c r="J248" i="1"/>
  <c r="J214"/>
  <c r="J343"/>
  <c r="Q321" i="2"/>
  <c r="R321"/>
  <c r="S321"/>
  <c r="Q323"/>
  <c r="R323"/>
  <c r="S323"/>
  <c r="Q324"/>
  <c r="R324"/>
  <c r="S324"/>
  <c r="Q325"/>
  <c r="R325"/>
  <c r="S325"/>
  <c r="Q326"/>
  <c r="R326"/>
  <c r="S326"/>
  <c r="R327"/>
  <c r="S327"/>
  <c r="Q328"/>
  <c r="R328"/>
  <c r="S328"/>
  <c r="Q329"/>
  <c r="R329"/>
  <c r="S329"/>
  <c r="Q330"/>
  <c r="R330"/>
  <c r="S330"/>
  <c r="Q352"/>
  <c r="R352"/>
  <c r="S352"/>
  <c r="N54"/>
  <c r="N51"/>
  <c r="O54"/>
  <c r="O51"/>
  <c r="Q109"/>
  <c r="R109"/>
  <c r="S109"/>
  <c r="Q93"/>
  <c r="R93"/>
  <c r="S93"/>
  <c r="Q91"/>
  <c r="R91"/>
  <c r="S91"/>
  <c r="Q107"/>
  <c r="R107"/>
  <c r="S107"/>
  <c r="Q106"/>
  <c r="R106"/>
  <c r="S106"/>
  <c r="Q104"/>
  <c r="R104"/>
  <c r="S104"/>
  <c r="Q100"/>
  <c r="R100"/>
  <c r="S100"/>
  <c r="Q92"/>
  <c r="R92"/>
  <c r="S92"/>
  <c r="Q90"/>
  <c r="R90"/>
  <c r="S90"/>
  <c r="Q113"/>
  <c r="R113"/>
  <c r="S113"/>
  <c r="S54" i="1"/>
  <c r="T54"/>
  <c r="K192" i="2"/>
  <c r="K182"/>
  <c r="Q69"/>
  <c r="R69"/>
  <c r="S69"/>
  <c r="Q68"/>
  <c r="R68"/>
  <c r="S68"/>
  <c r="Q67"/>
  <c r="R67"/>
  <c r="S67"/>
  <c r="Q66"/>
  <c r="R66"/>
  <c r="S66"/>
  <c r="Q65"/>
  <c r="R65"/>
  <c r="S65"/>
  <c r="Q64"/>
  <c r="R64"/>
  <c r="S64"/>
  <c r="Q63"/>
  <c r="R63"/>
  <c r="S63"/>
  <c r="Q62"/>
  <c r="R62"/>
  <c r="S62"/>
  <c r="I197"/>
  <c r="K197"/>
  <c r="Q212"/>
  <c r="R212"/>
  <c r="S212"/>
  <c r="Q211"/>
  <c r="R211"/>
  <c r="S211"/>
  <c r="Q210"/>
  <c r="R210"/>
  <c r="S210"/>
  <c r="Q209"/>
  <c r="R209"/>
  <c r="S209"/>
  <c r="Q208"/>
  <c r="R208"/>
  <c r="S208"/>
  <c r="Q207"/>
  <c r="R207"/>
  <c r="S207"/>
  <c r="Q206"/>
  <c r="R206"/>
  <c r="S206"/>
  <c r="Q205"/>
  <c r="R205"/>
  <c r="S205"/>
  <c r="Q204"/>
  <c r="R204"/>
  <c r="S204"/>
  <c r="Q203"/>
  <c r="R203"/>
  <c r="S203"/>
  <c r="Q202"/>
  <c r="R202"/>
  <c r="S202"/>
  <c r="Q201"/>
  <c r="R201"/>
  <c r="S201"/>
  <c r="K35"/>
  <c r="P320"/>
  <c r="P318"/>
  <c r="O320"/>
  <c r="O318"/>
  <c r="N320"/>
  <c r="N318"/>
  <c r="M320"/>
  <c r="K320"/>
  <c r="K318"/>
  <c r="Q45"/>
  <c r="R45"/>
  <c r="S45"/>
  <c r="K44"/>
  <c r="Q108"/>
  <c r="R108"/>
  <c r="S108"/>
  <c r="Q105"/>
  <c r="R105"/>
  <c r="S105"/>
  <c r="Q103"/>
  <c r="R103"/>
  <c r="S103"/>
  <c r="Q102"/>
  <c r="R102"/>
  <c r="S102"/>
  <c r="Q117"/>
  <c r="R117"/>
  <c r="S117"/>
  <c r="L248" i="1"/>
  <c r="L214"/>
  <c r="Q297" i="2"/>
  <c r="R297"/>
  <c r="S297"/>
  <c r="K141"/>
  <c r="K138"/>
  <c r="Q238"/>
  <c r="R238"/>
  <c r="S238"/>
  <c r="S237"/>
  <c r="M174"/>
  <c r="N174"/>
  <c r="O174"/>
  <c r="P174"/>
  <c r="M294"/>
  <c r="O294"/>
  <c r="O290"/>
  <c r="P294"/>
  <c r="P290"/>
  <c r="N290"/>
  <c r="M271"/>
  <c r="N271"/>
  <c r="N267"/>
  <c r="O271"/>
  <c r="P271"/>
  <c r="K280"/>
  <c r="M280"/>
  <c r="O280"/>
  <c r="P280"/>
  <c r="M263"/>
  <c r="M255"/>
  <c r="N263"/>
  <c r="N255"/>
  <c r="O263"/>
  <c r="O255"/>
  <c r="P263"/>
  <c r="P255"/>
  <c r="M239"/>
  <c r="N239"/>
  <c r="O239"/>
  <c r="P239"/>
  <c r="K237"/>
  <c r="K235"/>
  <c r="M235"/>
  <c r="N237"/>
  <c r="N235"/>
  <c r="O237"/>
  <c r="O235"/>
  <c r="P237"/>
  <c r="P235"/>
  <c r="M197"/>
  <c r="N197"/>
  <c r="O197"/>
  <c r="P197"/>
  <c r="M167"/>
  <c r="N167"/>
  <c r="O167"/>
  <c r="P167"/>
  <c r="K147"/>
  <c r="K145"/>
  <c r="N147"/>
  <c r="N145"/>
  <c r="O147"/>
  <c r="O145"/>
  <c r="P147"/>
  <c r="P145"/>
  <c r="M126"/>
  <c r="M123"/>
  <c r="N126"/>
  <c r="N123"/>
  <c r="O126"/>
  <c r="O123"/>
  <c r="P126"/>
  <c r="P123"/>
  <c r="M112"/>
  <c r="Q112"/>
  <c r="M72"/>
  <c r="N72"/>
  <c r="O72"/>
  <c r="M54"/>
  <c r="M51"/>
  <c r="P54"/>
  <c r="P51"/>
  <c r="M28"/>
  <c r="M21"/>
  <c r="N28"/>
  <c r="N21"/>
  <c r="O28"/>
  <c r="O21"/>
  <c r="P28"/>
  <c r="P21"/>
  <c r="M8"/>
  <c r="M6"/>
  <c r="N8"/>
  <c r="N6"/>
  <c r="O8"/>
  <c r="O6"/>
  <c r="P8"/>
  <c r="P6"/>
  <c r="K6"/>
  <c r="Q200"/>
  <c r="R200"/>
  <c r="S200"/>
  <c r="L340" i="1"/>
  <c r="J340"/>
  <c r="L331"/>
  <c r="L301"/>
  <c r="L288"/>
  <c r="L280"/>
  <c r="J305"/>
  <c r="Q7" i="2"/>
  <c r="R7"/>
  <c r="S7"/>
  <c r="Q9"/>
  <c r="R9"/>
  <c r="S9"/>
  <c r="S8"/>
  <c r="Q12"/>
  <c r="R12"/>
  <c r="S12"/>
  <c r="Q20"/>
  <c r="R20"/>
  <c r="S20"/>
  <c r="Q27"/>
  <c r="R27"/>
  <c r="S27"/>
  <c r="Q29"/>
  <c r="R29"/>
  <c r="S29"/>
  <c r="Q31"/>
  <c r="R31"/>
  <c r="S31"/>
  <c r="Q32"/>
  <c r="R32"/>
  <c r="S32"/>
  <c r="Q34"/>
  <c r="R34"/>
  <c r="S34"/>
  <c r="Q36"/>
  <c r="R36"/>
  <c r="S36"/>
  <c r="Q37"/>
  <c r="R37"/>
  <c r="S37"/>
  <c r="Q38"/>
  <c r="R38"/>
  <c r="S38"/>
  <c r="Q39"/>
  <c r="R39"/>
  <c r="S39"/>
  <c r="Q40"/>
  <c r="R40"/>
  <c r="S40"/>
  <c r="Q41"/>
  <c r="R41"/>
  <c r="S41"/>
  <c r="Q42"/>
  <c r="R42"/>
  <c r="S42"/>
  <c r="Q43"/>
  <c r="R43"/>
  <c r="S43"/>
  <c r="Q50"/>
  <c r="R50"/>
  <c r="S50"/>
  <c r="Q52"/>
  <c r="R52"/>
  <c r="S52"/>
  <c r="Q55"/>
  <c r="R55"/>
  <c r="S55"/>
  <c r="Q56"/>
  <c r="R56"/>
  <c r="S56"/>
  <c r="Q57"/>
  <c r="R57"/>
  <c r="S57"/>
  <c r="Q58"/>
  <c r="R58"/>
  <c r="S58"/>
  <c r="Q59"/>
  <c r="R59"/>
  <c r="S59"/>
  <c r="Q60"/>
  <c r="R60"/>
  <c r="S60"/>
  <c r="Q61"/>
  <c r="R61"/>
  <c r="S61"/>
  <c r="Q70"/>
  <c r="R70"/>
  <c r="S70"/>
  <c r="Q71"/>
  <c r="R71"/>
  <c r="S71"/>
  <c r="Q73"/>
  <c r="R73"/>
  <c r="S73"/>
  <c r="Q79"/>
  <c r="R79"/>
  <c r="S79"/>
  <c r="Q81"/>
  <c r="R81"/>
  <c r="S81"/>
  <c r="Q83"/>
  <c r="R83"/>
  <c r="S83"/>
  <c r="Q85"/>
  <c r="R85"/>
  <c r="S85"/>
  <c r="Q86"/>
  <c r="R86"/>
  <c r="S86"/>
  <c r="Q88"/>
  <c r="R88"/>
  <c r="S88"/>
  <c r="Q101"/>
  <c r="R101"/>
  <c r="S101"/>
  <c r="Q110"/>
  <c r="R110"/>
  <c r="S110"/>
  <c r="Q114"/>
  <c r="R114"/>
  <c r="S114"/>
  <c r="Q115"/>
  <c r="R115"/>
  <c r="S115"/>
  <c r="Q118"/>
  <c r="R118"/>
  <c r="S118"/>
  <c r="Q119"/>
  <c r="R119"/>
  <c r="S119"/>
  <c r="Q122"/>
  <c r="R122"/>
  <c r="S122"/>
  <c r="Q124"/>
  <c r="R124"/>
  <c r="S124"/>
  <c r="Q132"/>
  <c r="Q139"/>
  <c r="R139"/>
  <c r="S139"/>
  <c r="Q140"/>
  <c r="R140"/>
  <c r="S140"/>
  <c r="Q142"/>
  <c r="R142"/>
  <c r="S142"/>
  <c r="Q143"/>
  <c r="R143"/>
  <c r="S143"/>
  <c r="Q144"/>
  <c r="R144"/>
  <c r="S144"/>
  <c r="Q146"/>
  <c r="R146"/>
  <c r="S146"/>
  <c r="Q152"/>
  <c r="R152"/>
  <c r="S152"/>
  <c r="Q157"/>
  <c r="R157"/>
  <c r="S157"/>
  <c r="Q168"/>
  <c r="R168"/>
  <c r="S168"/>
  <c r="Q169"/>
  <c r="R169"/>
  <c r="S169"/>
  <c r="Q170"/>
  <c r="R170"/>
  <c r="S170"/>
  <c r="Q171"/>
  <c r="R171"/>
  <c r="S171"/>
  <c r="Q172"/>
  <c r="R172"/>
  <c r="S172"/>
  <c r="Q173"/>
  <c r="R173"/>
  <c r="S173"/>
  <c r="Q175"/>
  <c r="R175"/>
  <c r="S175"/>
  <c r="S174"/>
  <c r="Q177"/>
  <c r="R177"/>
  <c r="S177"/>
  <c r="Q181"/>
  <c r="R181"/>
  <c r="S181"/>
  <c r="Q183"/>
  <c r="R183"/>
  <c r="S183"/>
  <c r="Q189"/>
  <c r="R189"/>
  <c r="S189"/>
  <c r="Q190"/>
  <c r="R190"/>
  <c r="S190"/>
  <c r="Q193"/>
  <c r="R193"/>
  <c r="S193"/>
  <c r="S192"/>
  <c r="Q195"/>
  <c r="R195"/>
  <c r="S195"/>
  <c r="Q196"/>
  <c r="R196"/>
  <c r="S196"/>
  <c r="Q198"/>
  <c r="R198"/>
  <c r="S198"/>
  <c r="Q199"/>
  <c r="R199"/>
  <c r="S199"/>
  <c r="S197"/>
  <c r="Q214"/>
  <c r="R214"/>
  <c r="S214"/>
  <c r="Q216"/>
  <c r="R216"/>
  <c r="S216"/>
  <c r="Q217"/>
  <c r="R217"/>
  <c r="S217"/>
  <c r="Q218"/>
  <c r="R218"/>
  <c r="S218"/>
  <c r="Q219"/>
  <c r="R219"/>
  <c r="S219"/>
  <c r="Q220"/>
  <c r="R220"/>
  <c r="S220"/>
  <c r="Q221"/>
  <c r="R221"/>
  <c r="S221"/>
  <c r="Q234"/>
  <c r="R234"/>
  <c r="S234"/>
  <c r="Q236"/>
  <c r="R236"/>
  <c r="S236"/>
  <c r="Q240"/>
  <c r="R240"/>
  <c r="S240"/>
  <c r="S239"/>
  <c r="Q241"/>
  <c r="R241"/>
  <c r="S241"/>
  <c r="Q243"/>
  <c r="R243"/>
  <c r="S243"/>
  <c r="Q245"/>
  <c r="R245"/>
  <c r="S245"/>
  <c r="Q247"/>
  <c r="R247"/>
  <c r="S247"/>
  <c r="Q256"/>
  <c r="R256"/>
  <c r="S256"/>
  <c r="Q266"/>
  <c r="R266"/>
  <c r="S266"/>
  <c r="S263"/>
  <c r="Q268"/>
  <c r="R268"/>
  <c r="S268"/>
  <c r="Q269"/>
  <c r="R269"/>
  <c r="S269"/>
  <c r="Q270"/>
  <c r="R270"/>
  <c r="S270"/>
  <c r="Q272"/>
  <c r="R272"/>
  <c r="S272"/>
  <c r="Q273"/>
  <c r="R273"/>
  <c r="S273"/>
  <c r="Q274"/>
  <c r="R274"/>
  <c r="S274"/>
  <c r="Q275"/>
  <c r="R275"/>
  <c r="S275"/>
  <c r="Q276"/>
  <c r="R276"/>
  <c r="S276"/>
  <c r="Q277"/>
  <c r="R277"/>
  <c r="S277"/>
  <c r="Q278"/>
  <c r="R278"/>
  <c r="S278"/>
  <c r="Q279"/>
  <c r="R279"/>
  <c r="S279"/>
  <c r="Q281"/>
  <c r="R281"/>
  <c r="S281"/>
  <c r="Q282"/>
  <c r="R282"/>
  <c r="S282"/>
  <c r="Q283"/>
  <c r="R283"/>
  <c r="S283"/>
  <c r="Q291"/>
  <c r="R291"/>
  <c r="S291"/>
  <c r="Q295"/>
  <c r="R295"/>
  <c r="S295"/>
  <c r="S294"/>
  <c r="Q296"/>
  <c r="R296"/>
  <c r="S296"/>
  <c r="Q298"/>
  <c r="R298"/>
  <c r="S298"/>
  <c r="Q300"/>
  <c r="R300"/>
  <c r="S300"/>
  <c r="Q302"/>
  <c r="R302"/>
  <c r="S302"/>
  <c r="Q303"/>
  <c r="R303"/>
  <c r="S303"/>
  <c r="Q304"/>
  <c r="R304"/>
  <c r="S304"/>
  <c r="Q310"/>
  <c r="R310"/>
  <c r="S310"/>
  <c r="Q311"/>
  <c r="R311"/>
  <c r="S311"/>
  <c r="Q312"/>
  <c r="R312"/>
  <c r="S312"/>
  <c r="Q313"/>
  <c r="R313"/>
  <c r="S313"/>
  <c r="S8" i="1"/>
  <c r="T8"/>
  <c r="S12"/>
  <c r="T12"/>
  <c r="S20"/>
  <c r="T20"/>
  <c r="S24"/>
  <c r="T24"/>
  <c r="S276"/>
  <c r="T276"/>
  <c r="I28" i="2"/>
  <c r="I21"/>
  <c r="I141"/>
  <c r="I54"/>
  <c r="I51"/>
  <c r="J280" i="1"/>
  <c r="J351"/>
  <c r="I239" i="2"/>
  <c r="I174"/>
  <c r="J331" i="1"/>
  <c r="J275"/>
  <c r="I280" i="2"/>
  <c r="J301" i="1"/>
  <c r="J288"/>
  <c r="J298"/>
  <c r="I167" i="2"/>
  <c r="I237"/>
  <c r="I235"/>
  <c r="I271"/>
  <c r="I294"/>
  <c r="I290"/>
  <c r="Q215"/>
  <c r="O84"/>
  <c r="N84"/>
  <c r="K54"/>
  <c r="K51"/>
  <c r="S312" i="1"/>
  <c r="T312"/>
  <c r="R254" i="2"/>
  <c r="S254"/>
  <c r="I6"/>
  <c r="Q148"/>
  <c r="R148"/>
  <c r="S148"/>
  <c r="R166"/>
  <c r="S166"/>
  <c r="K84"/>
  <c r="S44"/>
  <c r="S242"/>
  <c r="S280"/>
  <c r="S271"/>
  <c r="S11"/>
  <c r="S138"/>
  <c r="S80"/>
  <c r="S215"/>
  <c r="S213"/>
  <c r="S141"/>
  <c r="S51"/>
  <c r="S182"/>
  <c r="S35"/>
  <c r="S112"/>
  <c r="S77"/>
  <c r="S284"/>
  <c r="S255"/>
  <c r="S54"/>
  <c r="S89"/>
  <c r="S320"/>
  <c r="S318"/>
  <c r="S158"/>
  <c r="S301"/>
  <c r="S299"/>
  <c r="S290"/>
  <c r="S176"/>
  <c r="S167"/>
  <c r="S156"/>
  <c r="S235"/>
  <c r="S72"/>
  <c r="S153"/>
  <c r="S151"/>
  <c r="J21"/>
  <c r="L267"/>
  <c r="L131"/>
  <c r="M131"/>
  <c r="T194" i="1"/>
  <c r="P131" i="2"/>
  <c r="N131"/>
  <c r="O131"/>
  <c r="R132"/>
  <c r="S132"/>
  <c r="I131"/>
  <c r="K131"/>
  <c r="J131"/>
  <c r="J84"/>
  <c r="R288" i="1"/>
  <c r="S288"/>
  <c r="I267" i="2"/>
  <c r="Q213"/>
  <c r="R213"/>
  <c r="M267"/>
  <c r="Q294"/>
  <c r="R294"/>
  <c r="Q54"/>
  <c r="R54"/>
  <c r="Q138"/>
  <c r="R138"/>
  <c r="P267"/>
  <c r="M84"/>
  <c r="Q84"/>
  <c r="R84"/>
  <c r="Q280"/>
  <c r="R280"/>
  <c r="N30"/>
  <c r="M156"/>
  <c r="K156"/>
  <c r="Q284"/>
  <c r="R284"/>
  <c r="T288" i="1"/>
  <c r="R275"/>
  <c r="S275"/>
  <c r="R37"/>
  <c r="S37"/>
  <c r="R331"/>
  <c r="S331"/>
  <c r="R280"/>
  <c r="S280"/>
  <c r="T280"/>
  <c r="T351"/>
  <c r="R116"/>
  <c r="S116"/>
  <c r="Q237" i="2"/>
  <c r="R237"/>
  <c r="Q174"/>
  <c r="R174"/>
  <c r="Q271"/>
  <c r="R271"/>
  <c r="Q153"/>
  <c r="R153"/>
  <c r="Q239"/>
  <c r="R239"/>
  <c r="K267"/>
  <c r="I156"/>
  <c r="Q51"/>
  <c r="R51"/>
  <c r="J156"/>
  <c r="L84"/>
  <c r="Q11"/>
  <c r="R11"/>
  <c r="R340" i="1"/>
  <c r="S340"/>
  <c r="R188"/>
  <c r="S188"/>
  <c r="R85"/>
  <c r="S85"/>
  <c r="R93"/>
  <c r="S93"/>
  <c r="T294"/>
  <c r="R294"/>
  <c r="S294"/>
  <c r="Q350"/>
  <c r="T96"/>
  <c r="Q348"/>
  <c r="T301"/>
  <c r="R96"/>
  <c r="S96"/>
  <c r="T85"/>
  <c r="T275"/>
  <c r="R301"/>
  <c r="S301"/>
  <c r="R349"/>
  <c r="S349"/>
  <c r="L350"/>
  <c r="R305"/>
  <c r="S305"/>
  <c r="R298"/>
  <c r="S298"/>
  <c r="R351"/>
  <c r="K350"/>
  <c r="J348"/>
  <c r="J350"/>
  <c r="P348"/>
  <c r="L348"/>
  <c r="R194"/>
  <c r="S194"/>
  <c r="O348"/>
  <c r="P350"/>
  <c r="K348"/>
  <c r="O350"/>
  <c r="T349"/>
  <c r="M348"/>
  <c r="Q320" i="2"/>
  <c r="R320"/>
  <c r="Q255"/>
  <c r="R255"/>
  <c r="Q263"/>
  <c r="R263"/>
  <c r="Q158"/>
  <c r="R158"/>
  <c r="P156"/>
  <c r="L156"/>
  <c r="N156"/>
  <c r="R112"/>
  <c r="Q80"/>
  <c r="R80"/>
  <c r="Q77"/>
  <c r="R77"/>
  <c r="M149"/>
  <c r="M147"/>
  <c r="Q150"/>
  <c r="R150"/>
  <c r="S150"/>
  <c r="Q123"/>
  <c r="Q72"/>
  <c r="O267"/>
  <c r="M318"/>
  <c r="Q318"/>
  <c r="R318"/>
  <c r="Q192"/>
  <c r="R192"/>
  <c r="Q28"/>
  <c r="R28"/>
  <c r="S28"/>
  <c r="S21"/>
  <c r="Q35"/>
  <c r="R35"/>
  <c r="Q126"/>
  <c r="R126"/>
  <c r="S126"/>
  <c r="S123"/>
  <c r="Q167"/>
  <c r="R167"/>
  <c r="Q197"/>
  <c r="R197"/>
  <c r="M290"/>
  <c r="Q290"/>
  <c r="R290"/>
  <c r="O156"/>
  <c r="K30"/>
  <c r="I30"/>
  <c r="J267"/>
  <c r="Q176"/>
  <c r="R176"/>
  <c r="Q182"/>
  <c r="R182"/>
  <c r="Q299"/>
  <c r="R299"/>
  <c r="Q242"/>
  <c r="R242"/>
  <c r="Q141"/>
  <c r="R141"/>
  <c r="R215"/>
  <c r="Q21"/>
  <c r="R21"/>
  <c r="I84"/>
  <c r="P30"/>
  <c r="L30"/>
  <c r="O30"/>
  <c r="J30"/>
  <c r="M30"/>
  <c r="Q8"/>
  <c r="R8"/>
  <c r="Q6"/>
  <c r="R6"/>
  <c r="S6"/>
  <c r="T217" i="1"/>
  <c r="T305"/>
  <c r="T116"/>
  <c r="T37"/>
  <c r="M350"/>
  <c r="T7"/>
  <c r="T331"/>
  <c r="T188"/>
  <c r="R7"/>
  <c r="N348"/>
  <c r="Q235" i="2"/>
  <c r="R235"/>
  <c r="Q151"/>
  <c r="R151"/>
  <c r="Q44"/>
  <c r="R44"/>
  <c r="L351" i="1"/>
  <c r="R248"/>
  <c r="N350"/>
  <c r="Q301" i="2"/>
  <c r="R301"/>
  <c r="K72"/>
  <c r="S267"/>
  <c r="S131"/>
  <c r="S84"/>
  <c r="R131"/>
  <c r="Q131"/>
  <c r="Q267"/>
  <c r="R267"/>
  <c r="L358"/>
  <c r="Q156"/>
  <c r="R156"/>
  <c r="S351" i="1"/>
  <c r="Q149" i="2"/>
  <c r="R149"/>
  <c r="S149"/>
  <c r="S147"/>
  <c r="S145"/>
  <c r="J358"/>
  <c r="I358"/>
  <c r="N358"/>
  <c r="P358"/>
  <c r="R123"/>
  <c r="O358"/>
  <c r="Q30"/>
  <c r="R30"/>
  <c r="S30"/>
  <c r="R72"/>
  <c r="K358"/>
  <c r="Q147"/>
  <c r="R147"/>
  <c r="M145"/>
  <c r="S7" i="1"/>
  <c r="S248"/>
  <c r="R214"/>
  <c r="R348"/>
  <c r="S348"/>
  <c r="S358" i="2"/>
  <c r="T248" i="1"/>
  <c r="T214"/>
  <c r="S214"/>
  <c r="Q145" i="2"/>
  <c r="R145"/>
  <c r="M358"/>
  <c r="Q358"/>
  <c r="R358"/>
  <c r="R350" i="1"/>
  <c r="S350"/>
  <c r="T348"/>
  <c r="T350"/>
</calcChain>
</file>

<file path=xl/comments1.xml><?xml version="1.0" encoding="utf-8"?>
<comments xmlns="http://schemas.openxmlformats.org/spreadsheetml/2006/main">
  <authors>
    <author>voronkova</author>
  </authors>
  <commentList>
    <comment ref="B35" authorId="0">
      <text>
        <r>
          <rPr>
            <b/>
            <sz val="8"/>
            <color indexed="81"/>
            <rFont val="Tahoma"/>
            <family val="2"/>
            <charset val="204"/>
          </rPr>
          <t>voronkova:</t>
        </r>
        <r>
          <rPr>
            <sz val="8"/>
            <color indexed="81"/>
            <rFont val="Tahoma"/>
            <family val="2"/>
            <charset val="204"/>
          </rPr>
          <t xml:space="preserve">
оснащены полностью</t>
        </r>
      </text>
    </comment>
    <comment ref="B326" authorId="0">
      <text>
        <r>
          <rPr>
            <b/>
            <sz val="8"/>
            <color indexed="81"/>
            <rFont val="Tahoma"/>
            <family val="2"/>
            <charset val="204"/>
          </rPr>
          <t>voronkova:</t>
        </r>
        <r>
          <rPr>
            <sz val="8"/>
            <color indexed="81"/>
            <rFont val="Tahoma"/>
            <family val="2"/>
            <charset val="204"/>
          </rPr>
          <t xml:space="preserve">
оснащены полностью</t>
        </r>
      </text>
    </comment>
    <comment ref="B329" authorId="0">
      <text>
        <r>
          <rPr>
            <b/>
            <sz val="8"/>
            <color indexed="81"/>
            <rFont val="Tahoma"/>
            <family val="2"/>
            <charset val="204"/>
          </rPr>
          <t>voronkova:</t>
        </r>
        <r>
          <rPr>
            <sz val="8"/>
            <color indexed="81"/>
            <rFont val="Tahoma"/>
            <family val="2"/>
            <charset val="204"/>
          </rPr>
          <t xml:space="preserve">
полностью оснащены</t>
        </r>
      </text>
    </comment>
    <comment ref="B330" authorId="0">
      <text>
        <r>
          <rPr>
            <b/>
            <sz val="8"/>
            <color indexed="81"/>
            <rFont val="Tahoma"/>
            <family val="2"/>
            <charset val="204"/>
          </rPr>
          <t>voronkova:</t>
        </r>
        <r>
          <rPr>
            <sz val="8"/>
            <color indexed="81"/>
            <rFont val="Tahoma"/>
            <family val="2"/>
            <charset val="204"/>
          </rPr>
          <t xml:space="preserve">
оснащены полностью</t>
        </r>
      </text>
    </comment>
    <comment ref="B339" authorId="0">
      <text>
        <r>
          <rPr>
            <b/>
            <sz val="8"/>
            <color indexed="81"/>
            <rFont val="Tahoma"/>
            <family val="2"/>
            <charset val="204"/>
          </rPr>
          <t>voronkova:</t>
        </r>
        <r>
          <rPr>
            <sz val="8"/>
            <color indexed="81"/>
            <rFont val="Tahoma"/>
            <family val="2"/>
            <charset val="204"/>
          </rPr>
          <t xml:space="preserve">
ОСНАЩЕНЫ ПОЛНОСТЬЮ</t>
        </r>
      </text>
    </comment>
  </commentList>
</comments>
</file>

<file path=xl/comments2.xml><?xml version="1.0" encoding="utf-8"?>
<comments xmlns="http://schemas.openxmlformats.org/spreadsheetml/2006/main">
  <authors>
    <author>voronkova</author>
  </authors>
  <commentList>
    <comment ref="B6" authorId="0">
      <text>
        <r>
          <rPr>
            <b/>
            <sz val="8"/>
            <color indexed="81"/>
            <rFont val="Tahoma"/>
            <family val="2"/>
            <charset val="204"/>
          </rPr>
          <t>voronkova:</t>
        </r>
        <r>
          <rPr>
            <sz val="8"/>
            <color indexed="81"/>
            <rFont val="Tahoma"/>
            <family val="2"/>
            <charset val="204"/>
          </rPr>
          <t xml:space="preserve">
оснащены полностью</t>
        </r>
      </text>
    </comment>
    <comment ref="B21" authorId="0">
      <text>
        <r>
          <rPr>
            <b/>
            <sz val="8"/>
            <color indexed="81"/>
            <rFont val="Tahoma"/>
            <family val="2"/>
            <charset val="204"/>
          </rPr>
          <t>voronkova:</t>
        </r>
        <r>
          <rPr>
            <sz val="8"/>
            <color indexed="81"/>
            <rFont val="Tahoma"/>
            <family val="2"/>
            <charset val="204"/>
          </rPr>
          <t xml:space="preserve">
оснащены полностью</t>
        </r>
      </text>
    </comment>
    <comment ref="B235" authorId="0">
      <text>
        <r>
          <rPr>
            <b/>
            <sz val="8"/>
            <color indexed="81"/>
            <rFont val="Tahoma"/>
            <family val="2"/>
            <charset val="204"/>
          </rPr>
          <t>voronkova:</t>
        </r>
        <r>
          <rPr>
            <sz val="8"/>
            <color indexed="81"/>
            <rFont val="Tahoma"/>
            <family val="2"/>
            <charset val="204"/>
          </rPr>
          <t xml:space="preserve">
ОСНАЩЕНЫ ПОЛНОСТЬЮ</t>
        </r>
      </text>
    </comment>
    <comment ref="B239" authorId="0">
      <text>
        <r>
          <rPr>
            <b/>
            <sz val="8"/>
            <color indexed="81"/>
            <rFont val="Tahoma"/>
            <family val="2"/>
            <charset val="204"/>
          </rPr>
          <t>voronkova:</t>
        </r>
        <r>
          <rPr>
            <sz val="8"/>
            <color indexed="81"/>
            <rFont val="Tahoma"/>
            <family val="2"/>
            <charset val="204"/>
          </rPr>
          <t xml:space="preserve">
ОСНАЩЕНЫ ПОЛНОСТЬЮ</t>
        </r>
      </text>
    </comment>
  </commentList>
</comments>
</file>

<file path=xl/sharedStrings.xml><?xml version="1.0" encoding="utf-8"?>
<sst xmlns="http://schemas.openxmlformats.org/spreadsheetml/2006/main" count="1733" uniqueCount="1454">
  <si>
    <t>№ п/п</t>
  </si>
  <si>
    <t>Наименование исполнительного органа государственной власти, подведомственных организаций</t>
  </si>
  <si>
    <t>Организационный документ*</t>
  </si>
  <si>
    <t>Ответственный исполнитель</t>
  </si>
  <si>
    <t>Дата</t>
  </si>
  <si>
    <t>№</t>
  </si>
  <si>
    <t>ФИО</t>
  </si>
  <si>
    <t>Должность</t>
  </si>
  <si>
    <t>Е-mail</t>
  </si>
  <si>
    <t>Телефон</t>
  </si>
  <si>
    <t>Комитет ветеринарии</t>
  </si>
  <si>
    <t>1</t>
  </si>
  <si>
    <t>2</t>
  </si>
  <si>
    <t>Подведомственные организации</t>
  </si>
  <si>
    <t>ГБУ "Бабынинская районная станция по борьбе с болезнями животных"</t>
  </si>
  <si>
    <t>Сенин Михаил Михайлович</t>
  </si>
  <si>
    <t>babvet@kaluga.ru</t>
  </si>
  <si>
    <t>(48)2-21-85</t>
  </si>
  <si>
    <t>ГБУ "Барятинская районная станция по борьбе с болезнями животных"</t>
  </si>
  <si>
    <t>Лазутин Анатолий Алексеевич</t>
  </si>
  <si>
    <t>bar_vetst@kaluga.ru</t>
  </si>
  <si>
    <t>(54)2-35-02</t>
  </si>
  <si>
    <t>ГБУ "Боровская районная станция по борьбе с болезнями животных"</t>
  </si>
  <si>
    <t>Пятов Михаил Валентинович</t>
  </si>
  <si>
    <t>borvet@kaluga.ru</t>
  </si>
  <si>
    <t>(38)4-31-64</t>
  </si>
  <si>
    <t>ГБУ "Дзержинская районная станция по борьбе с болезнями животных"</t>
  </si>
  <si>
    <t>Сайдов Виктор Петрович</t>
  </si>
  <si>
    <t>kondrovo_vet@kaluga.ru</t>
  </si>
  <si>
    <t>(34)3-24-36</t>
  </si>
  <si>
    <t>ГБУ ветеринарии "Думиничская районная станция по борьбе с болезнями животных"</t>
  </si>
  <si>
    <t>Лягинская Оксана Алексеевна</t>
  </si>
  <si>
    <t>duminichi_vet@kaluga.ru</t>
  </si>
  <si>
    <t>(47)9-11-72</t>
  </si>
  <si>
    <t>ГБУ "Станция по борьбе с болезнями животных Жиздринского района"</t>
  </si>
  <si>
    <t>Синютин Алексей Борисович</t>
  </si>
  <si>
    <t>zhizdravet@kaluga.ru</t>
  </si>
  <si>
    <t>(45)2-25-33</t>
  </si>
  <si>
    <t>ГБУ "Жуковская районная станция по борьбе с болезнями животных"</t>
  </si>
  <si>
    <t>Головков Андрей Владимирович</t>
  </si>
  <si>
    <t>vet_stan@kaluga.ru</t>
  </si>
  <si>
    <t>(32)5-47-00</t>
  </si>
  <si>
    <t>ГБУ "Износковская районная станция по борьбе с болезнями животных"</t>
  </si>
  <si>
    <t>Хамула Сергей Анатольевич</t>
  </si>
  <si>
    <t>iznvet@mail.ru</t>
  </si>
  <si>
    <t>(49)4-55-77</t>
  </si>
  <si>
    <t>ГБУ "Кировская районная станция по борьбе с болезнями животных"</t>
  </si>
  <si>
    <t>Шарков Андрей Михайлович</t>
  </si>
  <si>
    <t>vetkirov@inbox.ru</t>
  </si>
  <si>
    <t>(56)5-68-13</t>
  </si>
  <si>
    <t>ГБУ "Козельская районная станция по борьбе с болезнями животных"</t>
  </si>
  <si>
    <t>Фишер Людмила Алексеевна</t>
  </si>
  <si>
    <t>kozelsk_vet@kaluga.ru</t>
  </si>
  <si>
    <t>(42)2-42-44</t>
  </si>
  <si>
    <t>ГБУ "Куйбышевская районная станция по борьбе с болезнями животных"</t>
  </si>
  <si>
    <t>Арджанов Павел Саввич</t>
  </si>
  <si>
    <t>vetbetlica@yandex.ru</t>
  </si>
  <si>
    <t>(57)2-12-38</t>
  </si>
  <si>
    <t>ГБУ "Людиновская районная станция по борьбе с болезнями животных"</t>
  </si>
  <si>
    <t>Минаков Сергей Викторович</t>
  </si>
  <si>
    <t>ludinovovet@kaluga.ru</t>
  </si>
  <si>
    <t>(44) 5-32-20</t>
  </si>
  <si>
    <t>ГБУ "Малоярославецкая районная станция по борьбе с болезнями животных"</t>
  </si>
  <si>
    <t>Исаев Василий Николаевич</t>
  </si>
  <si>
    <t>veterinaria_mal@kaluga.ru</t>
  </si>
  <si>
    <t>(31)2-27-30</t>
  </si>
  <si>
    <t>ГБУ "Медынская районная станция по борьбе с болезнями животных"</t>
  </si>
  <si>
    <t>Колесников Геннадий Николаевич</t>
  </si>
  <si>
    <t>medvet@kaluga.ru</t>
  </si>
  <si>
    <t>(33)2-15-19</t>
  </si>
  <si>
    <t>ГБУ "Мещовская районная станция по борьбе с болезнями животных"</t>
  </si>
  <si>
    <t>Игнатов Василий Иванович</t>
  </si>
  <si>
    <t>mechveterinary@mail.ru</t>
  </si>
  <si>
    <t>(46)9-29-34</t>
  </si>
  <si>
    <t>ГБУ "Мосальская станция по борьбе с болезнями животных"</t>
  </si>
  <si>
    <t>Маликов Василий Иванович</t>
  </si>
  <si>
    <t>mosvet@kaluga.ru</t>
  </si>
  <si>
    <t>(52)2-12-35</t>
  </si>
  <si>
    <t>ГБУ "Перемышльская  станция по борьбе с болезнями животных"</t>
  </si>
  <si>
    <t>Голубева  Валентина Михайловна</t>
  </si>
  <si>
    <t>peremvet@kaluga.ru</t>
  </si>
  <si>
    <t>(41)3-17-49</t>
  </si>
  <si>
    <t>ГБУ "Спас-Деменская станция по борьбе с болезнями сельскохозяйственных животных"</t>
  </si>
  <si>
    <t>Петров Николай Петрович</t>
  </si>
  <si>
    <t>veterinariy_s@kaluga.ru</t>
  </si>
  <si>
    <t>(55)2-21-08</t>
  </si>
  <si>
    <t>ГБУ "Сухиничская станция по борьбе с болезнями животных"</t>
  </si>
  <si>
    <t>Сухорукова Татьяна Алексеевна</t>
  </si>
  <si>
    <t>suhvet@kaluga.ru</t>
  </si>
  <si>
    <t>(51)5-19-93</t>
  </si>
  <si>
    <t>ГБУ "Тарусская ветеринарная станция по борьбе с болезнями животных"</t>
  </si>
  <si>
    <t>Романова Лидия Емельяновна</t>
  </si>
  <si>
    <t>tarusavet@kaluga.ru</t>
  </si>
  <si>
    <t>(35)2-13-81</t>
  </si>
  <si>
    <t>ГБУ "Ульяновская станция по борьбе с болезнями животных"</t>
  </si>
  <si>
    <t>Сидельников Владимир Иванович</t>
  </si>
  <si>
    <t>ulyanovovet@kaluga.ru</t>
  </si>
  <si>
    <t>(43)2-17-20</t>
  </si>
  <si>
    <t>ГБУ "Ферзиковская станция по борьбе с болезнями животных"</t>
  </si>
  <si>
    <t>Зиновченков Олег Викторович</t>
  </si>
  <si>
    <t>vetstan@kaluga.ru</t>
  </si>
  <si>
    <t>(37)3-11-93</t>
  </si>
  <si>
    <t>ГБУ "Хвастовичская районная станция по борьбе с болезнями животных"</t>
  </si>
  <si>
    <t>Синютин Павел Алексеевич</t>
  </si>
  <si>
    <t>hvastovichi_vet@kaluga.ru</t>
  </si>
  <si>
    <t>(53)9-10-13</t>
  </si>
  <si>
    <t>ГБУ "Юхновская районная станция по борьбе с болезнями животных"</t>
  </si>
  <si>
    <t>Ефимов Андрей Иванович</t>
  </si>
  <si>
    <t>mysia@kaluga.ru</t>
  </si>
  <si>
    <t>(36)2-14-89</t>
  </si>
  <si>
    <t>Ревво Анатолий Николаевич</t>
  </si>
  <si>
    <t>vet@obninsk.com</t>
  </si>
  <si>
    <t>(39)6-37-18</t>
  </si>
  <si>
    <t>ГБУ "Калужская городская станция по борьбе с болезнями животных"</t>
  </si>
  <si>
    <t>Никифоров Владимир Петрович</t>
  </si>
  <si>
    <t>veterinariy@kaluga.ru</t>
  </si>
  <si>
    <t>72-48-36</t>
  </si>
  <si>
    <t>ГБУ КО "Областная стация по борьбе с болезнями животных и ветеринарная лаборатория"</t>
  </si>
  <si>
    <t>Россиина Лариса Евгеньевна Топольский Петр Алексеевич</t>
  </si>
  <si>
    <t>ovlmetrologia@mail.ru</t>
  </si>
  <si>
    <t>52-96-00       56-26-35</t>
  </si>
  <si>
    <t>Управление записи  актов гражданского состояния Калужской области</t>
  </si>
  <si>
    <t>Гусева Юлия Евгеньевна</t>
  </si>
  <si>
    <t>зам. начальника управления, нач. отдела правовой и организационной работы</t>
  </si>
  <si>
    <t>Министерство образования и науки Калужской области</t>
  </si>
  <si>
    <t>ГКУ Калужской области "Школьный автобус"</t>
  </si>
  <si>
    <t>686/ОД</t>
  </si>
  <si>
    <t>Ткаченко Денис Александрович</t>
  </si>
  <si>
    <t>Программист</t>
  </si>
  <si>
    <t>gu_shkolnik@kaluga.ru</t>
  </si>
  <si>
    <t>953-371-21-12</t>
  </si>
  <si>
    <t>Министерство строительства и жилищно-коммунального хозяйства Калужской области</t>
  </si>
  <si>
    <t>06</t>
  </si>
  <si>
    <t>Главный инженер</t>
  </si>
  <si>
    <t>74-45-05</t>
  </si>
  <si>
    <t>Кириченко Владимир Васильевич</t>
  </si>
  <si>
    <t>54-21-81</t>
  </si>
  <si>
    <t>ГБУ «Региональное агенство экологии и благоустройства Калужской области»</t>
  </si>
  <si>
    <t>Директор</t>
  </si>
  <si>
    <t>ГБУК КО "КОНБ им.В.Г.Белинского"</t>
  </si>
  <si>
    <t>Годлевский А.Е</t>
  </si>
  <si>
    <t>Зам. директора по АХЧ</t>
  </si>
  <si>
    <t>Мазаева Людмила Валентиновна</t>
  </si>
  <si>
    <t>mckaluga@mail.ru</t>
  </si>
  <si>
    <t>56-38-86</t>
  </si>
  <si>
    <t>ГБУК КО "Калужская областная филармония"</t>
  </si>
  <si>
    <t>Моськин А.А.</t>
  </si>
  <si>
    <t>начальник подразделения по хозяйственной части</t>
  </si>
  <si>
    <t>55-44-50</t>
  </si>
  <si>
    <t>начальник хоз. Отдела</t>
  </si>
  <si>
    <t>Теплова О.А.</t>
  </si>
  <si>
    <t>56-28-51</t>
  </si>
  <si>
    <t>Дудник Владимир Иванович</t>
  </si>
  <si>
    <t>komu_taneeva@mail.ru</t>
  </si>
  <si>
    <t>57-50-58, 79-50-12, 57-51-66</t>
  </si>
  <si>
    <t>Близнец Сергей Евгеньевич</t>
  </si>
  <si>
    <t>Заместитель директора-главный инженер</t>
  </si>
  <si>
    <t>engineer@teatrkaluga.ru</t>
  </si>
  <si>
    <t>(8-4842) 79-56-96
8-910-511-59-69</t>
  </si>
  <si>
    <t>Фёдорова Маргарита Александровна</t>
  </si>
  <si>
    <t>848432-543-47</t>
  </si>
  <si>
    <t>№ 70</t>
  </si>
  <si>
    <t>директор ГБУК КО "КОЦ НТ"</t>
  </si>
  <si>
    <t>onmc-nt@yandex.ru</t>
  </si>
  <si>
    <t>Министерство дорожного хозяйства Калужской области</t>
  </si>
  <si>
    <t>директор</t>
  </si>
  <si>
    <t>ГБУ "Людиновский центр социальной помощи семье и детям "Чайка"</t>
  </si>
  <si>
    <t>ГБУ «Калужский социальный приют «Мечта»</t>
  </si>
  <si>
    <t>ГБУ «Думиничский центр социальной помощи семье и детям»</t>
  </si>
  <si>
    <t>ГБУ КО «Калужский дом-интернат для престарелых и инвалидов»</t>
  </si>
  <si>
    <t>ГБУ КО «Кировский психоневрологический интернат»</t>
  </si>
  <si>
    <t>ГБУ КО «Медынский психоневрологический интернат»</t>
  </si>
  <si>
    <t>ГБУ КО «Нагорновский психоневрологический интернат»</t>
  </si>
  <si>
    <t>ГБУ КО «Русинский специальный дом интернат»</t>
  </si>
  <si>
    <t>ГБУ КО «Тарусский дом-интернат для престарелых и инвалидов»</t>
  </si>
  <si>
    <t>ГБУ КО «Дом-интернат для престарелых и инвалидов «Двуречье»</t>
  </si>
  <si>
    <t>ГБУ КО «Жиздринский психоневрологический интернат»</t>
  </si>
  <si>
    <t>ГКУ КО «Полотняно-Заводской детский дом-интенат для умственно отсталых детей»</t>
  </si>
  <si>
    <t>ГКОУ НПО КО «Профессиональное училище «калужский реабилитационно-образовательный комплекс»</t>
  </si>
  <si>
    <t>ГБУ КО «Новослободский дом-интернат для престарелых и инвалидов»</t>
  </si>
  <si>
    <t>ГКУСО «Калужский областной социальный центр по оказанию помощи лицам без определенного места жительства»</t>
  </si>
  <si>
    <t>ГОУ для детей-сирот и детей, оставшихся без попечения родителей «Азаровский детский дом-школа»</t>
  </si>
  <si>
    <t>ГОУ для детей сирот и детей, оставшихся без попечения родителей «Кондровский детский дом-школа»</t>
  </si>
  <si>
    <t>22</t>
  </si>
  <si>
    <t>Министерство здравоохранения Калужской области</t>
  </si>
  <si>
    <t>ГБУЗКО "Калужская областная детская больница"</t>
  </si>
  <si>
    <t>ГБУЗКО "Калужский областной онкологический диспансер"</t>
  </si>
  <si>
    <t xml:space="preserve">ГОУ "Калужский базовый медицинский колледж"  </t>
  </si>
  <si>
    <t xml:space="preserve">ГУЗ «Калужский областной врачебно-физкультурный диспансер»   </t>
  </si>
  <si>
    <t>ГБУКО "Калужский областной медицинский центр"</t>
  </si>
  <si>
    <t>Министерство экономического развития Калужской области</t>
  </si>
  <si>
    <t>Министерство сельского хозяйства Калужской области</t>
  </si>
  <si>
    <t>ГБУ КО «Калугаоблохота»</t>
  </si>
  <si>
    <t>Министерство финансов Калужской области</t>
  </si>
  <si>
    <t>Министерство лесного хозяйства Калужской области</t>
  </si>
  <si>
    <t>Управление по делам архивов Калужской области</t>
  </si>
  <si>
    <t>Государственная жилищная инспекция  Калужской области</t>
  </si>
  <si>
    <t>Государственная инспекция по надзору за техническим состоянием самоходных машин и других видов техники Калужской области</t>
  </si>
  <si>
    <t>Инспекция государственного строительного надзора Калужской области</t>
  </si>
  <si>
    <t>Управление архитектуры и градостроительства Калужской области</t>
  </si>
  <si>
    <t>Управление административно-технического контроля Калужской области</t>
  </si>
  <si>
    <t>Наименование муниципального образования, подведомственных организаций</t>
  </si>
  <si>
    <t xml:space="preserve">Ответственный </t>
  </si>
  <si>
    <t>48448-2-17-31</t>
  </si>
  <si>
    <t>3</t>
  </si>
  <si>
    <t>Городские и сельские поселения</t>
  </si>
  <si>
    <t>4</t>
  </si>
  <si>
    <t>4.1</t>
  </si>
  <si>
    <t>4.2</t>
  </si>
  <si>
    <t>4.3</t>
  </si>
  <si>
    <t>75/02-15</t>
  </si>
  <si>
    <t>Иванова М.Д.</t>
  </si>
  <si>
    <t>Эксперт отдела экономического, бюджетного и стратегического планирования и управления муниципальным имуществом Управы муниципального района "Барятинский район"</t>
  </si>
  <si>
    <t>abaryat@adm.kaluga.ru</t>
  </si>
  <si>
    <t>8 (48545) 2-42-35</t>
  </si>
  <si>
    <t xml:space="preserve">Горбачёв Игорь Евгеньевич </t>
  </si>
  <si>
    <t>Зав.отделом муниципального хозяйства</t>
  </si>
  <si>
    <t>3.1</t>
  </si>
  <si>
    <t>Перепелицына Татьяна Ивановна</t>
  </si>
  <si>
    <t xml:space="preserve">Заведующий отделом экономического развития </t>
  </si>
  <si>
    <t>azhizdr@adm.kaluga.ru</t>
  </si>
  <si>
    <t>21.01.11г.</t>
  </si>
  <si>
    <t>зав.отделом экон.разв.</t>
  </si>
  <si>
    <t>УМП "Жилищник"</t>
  </si>
  <si>
    <t>УМП "Благоустройство"</t>
  </si>
  <si>
    <t>МУП "Жуковское ПАТП"</t>
  </si>
  <si>
    <t>48449-45459</t>
  </si>
  <si>
    <t>19-p</t>
  </si>
  <si>
    <t>Макридов Сергей Николаевич</t>
  </si>
  <si>
    <t xml:space="preserve">Заместитель главы администрации </t>
  </si>
  <si>
    <t>makridov@adm.kaluga.ru</t>
  </si>
  <si>
    <t>(48457)2-20-82; 
910-526-69-91</t>
  </si>
  <si>
    <t>Администрация МР «Куйбышевский район»</t>
  </si>
  <si>
    <t>МУП «Бетлицкое АТП»</t>
  </si>
  <si>
    <t>Куприков Сергей Николаевич</t>
  </si>
  <si>
    <t>Заведующий отделом муниципального хозяйства</t>
  </si>
  <si>
    <t>amaloyar@adm.kaluga.ru</t>
  </si>
  <si>
    <t>8-48431-2-24-96</t>
  </si>
  <si>
    <t xml:space="preserve">Диев Иван Викторович </t>
  </si>
  <si>
    <t>заместитель Главы администрации</t>
  </si>
  <si>
    <t>2-13-17</t>
  </si>
  <si>
    <t>СП "Деревня Романово"</t>
  </si>
  <si>
    <t>СП "Деревня Михальчуково"</t>
  </si>
  <si>
    <t>СП "Село Передел"</t>
  </si>
  <si>
    <t>СП "Деревня Гусево"</t>
  </si>
  <si>
    <t>СП "Деревня Брюхово"</t>
  </si>
  <si>
    <t>МУП "Медынское АТП"</t>
  </si>
  <si>
    <t>Зайцев Михаил Евгеньевич</t>
  </si>
  <si>
    <t>Начальник отдела экономического развития</t>
  </si>
  <si>
    <t>Mosalsk_invest@mail.ru</t>
  </si>
  <si>
    <t>8-48452-2-10-67
8-903-815-70-83</t>
  </si>
  <si>
    <t>МУП КЭТ и ГС (хозяйственное ведение)</t>
  </si>
  <si>
    <t>Рыжов Николай Николаевич</t>
  </si>
  <si>
    <t>8 (48452) 2-19-33</t>
  </si>
  <si>
    <t>МУП ЖКХ МР "Мосальский район" (хозяйственное ведение)</t>
  </si>
  <si>
    <t>Возилкин Сергей Валентинович</t>
  </si>
  <si>
    <t>МОУДОД «Мосальская детская школа искусств им. Н. П. Будашкина» (оперативное управление)</t>
  </si>
  <si>
    <t>8 (48452) 2-61-28</t>
  </si>
  <si>
    <t>Отдел образования и охраны прав детства</t>
  </si>
  <si>
    <t>23-р</t>
  </si>
  <si>
    <t>625</t>
  </si>
  <si>
    <t>Молчанов Анатолий Егорович</t>
  </si>
  <si>
    <t>Управляющий делами администрации</t>
  </si>
  <si>
    <t>aspdem@adm.kaluga.ru</t>
  </si>
  <si>
    <t>8-48455-2-22-88</t>
  </si>
  <si>
    <t>Администрация ГП "Город Спас-Деменск"</t>
  </si>
  <si>
    <t>Добычин Сергей Викторович</t>
  </si>
  <si>
    <t>Короткова  Е.И.</t>
  </si>
  <si>
    <t>управ. делами</t>
  </si>
  <si>
    <t>aulian@adm.kaluga.ru</t>
  </si>
  <si>
    <t>МУП "Ульяновское  АТП"</t>
  </si>
  <si>
    <t>Фадеев  И. А.</t>
  </si>
  <si>
    <t>начальник</t>
  </si>
  <si>
    <t>78</t>
  </si>
  <si>
    <t>Администрация СП "Деревня Стайки"</t>
  </si>
  <si>
    <t>Администрация СП "Село Бояновичи"</t>
  </si>
  <si>
    <t>Администрация СП "Село Красное"</t>
  </si>
  <si>
    <t>Администрация СП "Село Кудрявец"</t>
  </si>
  <si>
    <t>Администрация СП "Село Подбужье"</t>
  </si>
  <si>
    <t>Администрация СП "Село Милеево"</t>
  </si>
  <si>
    <t>Администрация СП "Село Хвастовичи"</t>
  </si>
  <si>
    <t>Администрация СП "Поселок Еленский"</t>
  </si>
  <si>
    <t>МУП "Хвастовичское АТП"</t>
  </si>
  <si>
    <t>44</t>
  </si>
  <si>
    <t>Администрация МР «Юхновский район»</t>
  </si>
  <si>
    <t>1.1</t>
  </si>
  <si>
    <t>1.2</t>
  </si>
  <si>
    <t>МУП «Грузовые и пассажирские перевозки»</t>
  </si>
  <si>
    <t>32</t>
  </si>
  <si>
    <t>Белякова Елена Григорьевна</t>
  </si>
  <si>
    <t>Зав. отделом по управлению муниципальным имуществом и земельным отношениям </t>
  </si>
  <si>
    <t>8(48456) 5-95-76</t>
  </si>
  <si>
    <t>МП "Киров ТВ"</t>
  </si>
  <si>
    <t>853-п</t>
  </si>
  <si>
    <t>Администрация МО «Город Обнинск»</t>
  </si>
  <si>
    <t>16</t>
  </si>
  <si>
    <t>Лукьянова Т. И.</t>
  </si>
  <si>
    <t>зам.
директора по АХЧ</t>
  </si>
  <si>
    <t>(8-48439)    9-41-22</t>
  </si>
  <si>
    <t>МУ «Дом ученых»</t>
  </si>
  <si>
    <t>МОУ ДОД СДЮСШОР по волейболу 
А. Савина</t>
  </si>
  <si>
    <t>МП «Водоканал»</t>
  </si>
  <si>
    <t>А.М. Шувалов</t>
  </si>
  <si>
    <t>начальник автотранспортного цеха</t>
  </si>
  <si>
    <t>obninskvodokanal@mail.ru</t>
  </si>
  <si>
    <t>МП «Коммунальное хозяйство»</t>
  </si>
  <si>
    <t>64</t>
  </si>
  <si>
    <t>С.А. Петухов</t>
  </si>
  <si>
    <t>главный инженер</t>
  </si>
  <si>
    <t>mpkx@yandex.ru</t>
  </si>
  <si>
    <t>8-48439-3-14-97</t>
  </si>
  <si>
    <t>МП «Бюро ритуальных услуг»</t>
  </si>
  <si>
    <t>40</t>
  </si>
  <si>
    <t>bru.73@mail.ru</t>
  </si>
  <si>
    <t>8-48439-4-01-01</t>
  </si>
  <si>
    <t>МП «Обнинское пассажирское автотранспортное предприятие»</t>
  </si>
  <si>
    <t>01-10</t>
  </si>
  <si>
    <t>А.А. Марахматов</t>
  </si>
  <si>
    <t>8-48439-7-71-32</t>
  </si>
  <si>
    <t>МУ «Централизованная библиотечная система»</t>
  </si>
  <si>
    <t>14</t>
  </si>
  <si>
    <t>А.Н. Бондарев</t>
  </si>
  <si>
    <t>водитель</t>
  </si>
  <si>
    <t>ocbs_14@mail.ru</t>
  </si>
  <si>
    <t>8-48439-3-03-50</t>
  </si>
  <si>
    <t>МУ "Городской Дворец Культуры"</t>
  </si>
  <si>
    <t>С.Ф. Данилов</t>
  </si>
  <si>
    <t>gdk@obninsk.ru</t>
  </si>
  <si>
    <t>8-48439-3-03-02</t>
  </si>
  <si>
    <t>Город Калуга</t>
  </si>
  <si>
    <t>2344-р</t>
  </si>
  <si>
    <t>Директор МУП "ЕДС"</t>
  </si>
  <si>
    <t>МУП "Транспортник"</t>
  </si>
  <si>
    <t>49-р</t>
  </si>
  <si>
    <t>25</t>
  </si>
  <si>
    <t>sidorenko@adm.kaluga.ru</t>
  </si>
  <si>
    <t>Бабынинское муниципальное автотранспортное предприятие</t>
  </si>
  <si>
    <t>А.В. Васильченков</t>
  </si>
  <si>
    <t>Администрация МР "Жуковский район"</t>
  </si>
  <si>
    <t>Администрация МР "Дзержинский район"</t>
  </si>
  <si>
    <t>Администрация МР "Думиничский район"</t>
  </si>
  <si>
    <t>Администрация МР "Бабынинский район"</t>
  </si>
  <si>
    <t>Администрация МР "Жиздринский район"</t>
  </si>
  <si>
    <t>Администрация МР "Козельский район"</t>
  </si>
  <si>
    <t>Администрация МР "Медынский район"</t>
  </si>
  <si>
    <t>Администрация МР "Мещовский район"</t>
  </si>
  <si>
    <t>Администрация МР "Мосальский район"</t>
  </si>
  <si>
    <t>Администрация МР "Перемышльский район"</t>
  </si>
  <si>
    <t>Администрация МР "Спас-Деменский район"</t>
  </si>
  <si>
    <t>Администрация МР "Сухиничский район"</t>
  </si>
  <si>
    <t>Администрация МР "Тарусский район"</t>
  </si>
  <si>
    <t>1.3</t>
  </si>
  <si>
    <t>Администрация МР "Ферзиковский район"</t>
  </si>
  <si>
    <t>Администрация МР "Хвастовичский район"</t>
  </si>
  <si>
    <t>Администрация МР «Город Киров и Кировский район»</t>
  </si>
  <si>
    <t>МУП "Жиздринское АТП"</t>
  </si>
  <si>
    <t>1/06-01</t>
  </si>
  <si>
    <t>03</t>
  </si>
  <si>
    <t>Головач В.В.</t>
  </si>
  <si>
    <t xml:space="preserve">Зам. директора </t>
  </si>
  <si>
    <t>89105972222</t>
  </si>
  <si>
    <t>Министерство  природных ресурсов, экологии и благоустройства Калужской области</t>
  </si>
  <si>
    <t>МУП "Благоустройство"</t>
  </si>
  <si>
    <t>ГБУ КО «Сухиничский дом-интернат для престарелых и инвалидов»</t>
  </si>
  <si>
    <t>ГБУ КО «Еленский дом-интернат для престарелых и инвалидов»</t>
  </si>
  <si>
    <t>ГБУ КО «Спас-Деменский дом-интернат для престарелых и инвалидов»</t>
  </si>
  <si>
    <t>ГКУ КО "Автохозяйство администрации Губернатора Калужской области"</t>
  </si>
  <si>
    <t>11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</si>
  <si>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</si>
  <si>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</si>
  <si>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</si>
  <si>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</si>
  <si>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</si>
  <si>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</si>
  <si>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</si>
  <si>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</si>
  <si>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</si>
  <si>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</si>
  <si>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</si>
  <si>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</si>
  <si>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</si>
  <si>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</si>
  <si>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</si>
  <si>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</si>
  <si>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</si>
  <si>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</si>
  <si>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</si>
  <si>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</si>
  <si>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</si>
  <si>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</si>
  <si>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</si>
  <si>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</si>
  <si>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5</t>
  </si>
  <si>
    <t>5.1</t>
  </si>
  <si>
    <t>6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</si>
  <si>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</si>
  <si>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</si>
  <si>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</si>
  <si>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</si>
  <si>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</si>
  <si>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</si>
  <si>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</si>
  <si>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</si>
  <si>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</si>
  <si>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</si>
  <si>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</si>
  <si>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</si>
  <si>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</si>
  <si>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7</t>
  </si>
  <si>
    <t>8</t>
  </si>
  <si>
    <t>9</t>
  </si>
  <si>
    <t>8.1</t>
  </si>
  <si>
    <t>10</t>
  </si>
  <si>
    <t>10.1</t>
  </si>
  <si>
    <t>11.1</t>
  </si>
  <si>
    <t>11.2</t>
  </si>
  <si>
    <t>11.3</t>
  </si>
  <si>
    <t>11.4</t>
  </si>
  <si>
    <t>11.5</t>
  </si>
  <si>
    <t>11.6</t>
  </si>
  <si>
    <t>11.7</t>
  </si>
  <si>
    <t>11.8</t>
  </si>
  <si>
    <t>11.9</t>
  </si>
  <si>
    <t>11.11</t>
  </si>
  <si>
    <t>11.12</t>
  </si>
  <si>
    <t>11.13</t>
  </si>
  <si>
    <t>11.14</t>
  </si>
  <si>
    <t>11.15</t>
  </si>
  <si>
    <t>11.16</t>
  </si>
  <si>
    <t>11.17</t>
  </si>
  <si>
    <t>11.18</t>
  </si>
  <si>
    <t>11.19</t>
  </si>
  <si>
    <t>11.20</t>
  </si>
  <si>
    <t>11.21</t>
  </si>
  <si>
    <t>12</t>
  </si>
  <si>
    <t>13</t>
  </si>
  <si>
    <t>13.1</t>
  </si>
  <si>
    <t>13.2</t>
  </si>
  <si>
    <t>13.3</t>
  </si>
  <si>
    <t>14.1</t>
  </si>
  <si>
    <t>15</t>
  </si>
  <si>
    <t>15.1</t>
  </si>
  <si>
    <t>16.1</t>
  </si>
  <si>
    <t>16.2</t>
  </si>
  <si>
    <t>17</t>
  </si>
  <si>
    <t>17.1</t>
  </si>
  <si>
    <t>18</t>
  </si>
  <si>
    <t>19</t>
  </si>
  <si>
    <t>20</t>
  </si>
  <si>
    <t>21</t>
  </si>
  <si>
    <t>23</t>
  </si>
  <si>
    <t>23.1</t>
  </si>
  <si>
    <t>24</t>
  </si>
  <si>
    <t>24.1</t>
  </si>
  <si>
    <t>Всего ТС</t>
  </si>
  <si>
    <t>Оснащено 
во II квартале</t>
  </si>
  <si>
    <t>Оснащено 
в III квартале</t>
  </si>
  <si>
    <t>Оснащено 
в IV  квартале</t>
  </si>
  <si>
    <t>Администрация МР "Боровский район"</t>
  </si>
  <si>
    <t>7.2</t>
  </si>
  <si>
    <t>10.2</t>
  </si>
  <si>
    <t>Администрация "Малоярославецкий район"</t>
  </si>
  <si>
    <t>17.2</t>
  </si>
  <si>
    <t>Администрация МР  "Ульяновский  район"</t>
  </si>
  <si>
    <t>26</t>
  </si>
  <si>
    <t>48448-2-23-71</t>
  </si>
  <si>
    <t>8 (48452 2-17-92</t>
  </si>
  <si>
    <t xml:space="preserve">Мокрянская О.А. </t>
  </si>
  <si>
    <t xml:space="preserve">Устюхина О.А. </t>
  </si>
  <si>
    <t>2-61-28</t>
  </si>
  <si>
    <t>Финансовый отдел</t>
  </si>
  <si>
    <t>отдел образования</t>
  </si>
  <si>
    <t>отдел культуры</t>
  </si>
  <si>
    <t>отдел соц. Защиты населения</t>
  </si>
  <si>
    <t>Ермиленков С.В.</t>
  </si>
  <si>
    <t>2-14-40</t>
  </si>
  <si>
    <t>2-14-04</t>
  </si>
  <si>
    <t>Жаров С.С.</t>
  </si>
  <si>
    <t>Морозова О.В.</t>
  </si>
  <si>
    <t>2-24-06</t>
  </si>
  <si>
    <t>Никулин А.С.</t>
  </si>
  <si>
    <t>2-16-66</t>
  </si>
  <si>
    <t>Калинина В.И.</t>
  </si>
  <si>
    <t>2-22-67</t>
  </si>
  <si>
    <t>Лобанова И.А.</t>
  </si>
  <si>
    <t>2-13-97</t>
  </si>
  <si>
    <t>Дятлов И.А.</t>
  </si>
  <si>
    <t>2-10-39</t>
  </si>
  <si>
    <t>Борисенков Д.В.</t>
  </si>
  <si>
    <t>9-27-04</t>
  </si>
  <si>
    <t>Рулева М.Е.</t>
  </si>
  <si>
    <t>Администрация МР "Износковский района"</t>
  </si>
  <si>
    <t>184</t>
  </si>
  <si>
    <t>Поварнева Ирина Алексеевна</t>
  </si>
  <si>
    <t>ведущий специалист отдела экономики</t>
  </si>
  <si>
    <t>МУП "Жилкомсервис"</t>
  </si>
  <si>
    <t>61</t>
  </si>
  <si>
    <t>29.02.11</t>
  </si>
  <si>
    <t>Васильев Е.А.</t>
  </si>
  <si>
    <t>6-28-94</t>
  </si>
  <si>
    <t>Фокин Д.В.</t>
  </si>
  <si>
    <t>Фугин Д.В.</t>
  </si>
  <si>
    <t>системный администратор</t>
  </si>
  <si>
    <t>02</t>
  </si>
  <si>
    <t>Журавлева Л.Ю.</t>
  </si>
  <si>
    <t>глав.бух</t>
  </si>
  <si>
    <t>53-12-96</t>
  </si>
  <si>
    <t>Мосина О.В.</t>
  </si>
  <si>
    <t>79-57-04</t>
  </si>
  <si>
    <t>ГКУ  КО "Боровское лесничество"</t>
  </si>
  <si>
    <t>ГКУ  КО "Дзержинское лесничество"</t>
  </si>
  <si>
    <t>ГКУ  КО "Думиничское лесничество"</t>
  </si>
  <si>
    <t>ГКУ  КО "Еленское лесничество"</t>
  </si>
  <si>
    <t>ГКУ  КО "Жиздринское лесничество"</t>
  </si>
  <si>
    <t>ГКУ  КО "Жуковское лесничество"</t>
  </si>
  <si>
    <t>ГКУ  КО "Износковское лесничество"</t>
  </si>
  <si>
    <t>ГКУ  КО "Калужское лесничество"</t>
  </si>
  <si>
    <t>ГКУ  КО "Козельское лесничество"</t>
  </si>
  <si>
    <t>ГКУ  КО "Куйбышевское лесничество"</t>
  </si>
  <si>
    <t>ГКУ  КО "Людиновское лесничество"</t>
  </si>
  <si>
    <t>ГКУ  КО "Малоярославецкое лесничество"</t>
  </si>
  <si>
    <t>ГКУ  КО "Медынское лесничество"</t>
  </si>
  <si>
    <t>ГКУ  КО "Мещовское лесничество"</t>
  </si>
  <si>
    <t>ГКУ  КО "Спас-Деменское лесничество"</t>
  </si>
  <si>
    <t>ГКУ  КО "Ульяновское лесничество"</t>
  </si>
  <si>
    <t>ГКУ  КО "Ферзиковское лесничество"</t>
  </si>
  <si>
    <t>17.3</t>
  </si>
  <si>
    <t>17.4</t>
  </si>
  <si>
    <t>17.5</t>
  </si>
  <si>
    <t>17.6</t>
  </si>
  <si>
    <t>17.7</t>
  </si>
  <si>
    <t>17.8</t>
  </si>
  <si>
    <t>17.9</t>
  </si>
  <si>
    <t>17.10</t>
  </si>
  <si>
    <t>17.11</t>
  </si>
  <si>
    <t>17.12</t>
  </si>
  <si>
    <t>17.13</t>
  </si>
  <si>
    <t>17.14</t>
  </si>
  <si>
    <t>17.15</t>
  </si>
  <si>
    <t>17.16</t>
  </si>
  <si>
    <t>17.17</t>
  </si>
  <si>
    <t>17.18</t>
  </si>
  <si>
    <t>05</t>
  </si>
  <si>
    <t>07</t>
  </si>
  <si>
    <t>Антошенков Дмитрий Викторович</t>
  </si>
  <si>
    <t>48438-43-911</t>
  </si>
  <si>
    <t>5-П</t>
  </si>
  <si>
    <t>Антоновниколай Алексеевич</t>
  </si>
  <si>
    <t>48434-323-57</t>
  </si>
  <si>
    <t>Новикова вера Анатольевна</t>
  </si>
  <si>
    <t>48447-946-18</t>
  </si>
  <si>
    <t>11-ВР</t>
  </si>
  <si>
    <t>Дятлов Юрий Николаевич</t>
  </si>
  <si>
    <t>48453-931-22</t>
  </si>
  <si>
    <t>Сергунов Дмитрий Николаевич</t>
  </si>
  <si>
    <t>48445-215-76</t>
  </si>
  <si>
    <t>Родичкина Галина Филлиповна</t>
  </si>
  <si>
    <t>48432-543-53</t>
  </si>
  <si>
    <t>Констандогло Василий Владимирович</t>
  </si>
  <si>
    <t>48449-45-381</t>
  </si>
  <si>
    <t>08</t>
  </si>
  <si>
    <t>Балоченко Павел Владимирович</t>
  </si>
  <si>
    <t>4842-725-453</t>
  </si>
  <si>
    <t>Шувалова Галина Николаевна</t>
  </si>
  <si>
    <t>48442-20-658</t>
  </si>
  <si>
    <t>Прокопчин Денис Александрович</t>
  </si>
  <si>
    <t>48457-21-085</t>
  </si>
  <si>
    <t>Головачева Татьяна Петровна</t>
  </si>
  <si>
    <t>48444-636-82</t>
  </si>
  <si>
    <t>Грицышина Наталья Владимировна</t>
  </si>
  <si>
    <t>48431-21537</t>
  </si>
  <si>
    <t>20-п</t>
  </si>
  <si>
    <t>Богачева Елена Васильевна</t>
  </si>
  <si>
    <t>48499-22479</t>
  </si>
  <si>
    <t xml:space="preserve">Кондрашова Наталья Анатольевна </t>
  </si>
  <si>
    <t>48446-91265</t>
  </si>
  <si>
    <t>Губинов Александр Евгеньевич</t>
  </si>
  <si>
    <t>48455-21534</t>
  </si>
  <si>
    <t>Червякова Татьяна Леонидовна</t>
  </si>
  <si>
    <t>48443-21198</t>
  </si>
  <si>
    <t>48437-31376</t>
  </si>
  <si>
    <t>Дружинин Николай Иванович</t>
  </si>
  <si>
    <t xml:space="preserve"> Симонов Александр Александрович</t>
  </si>
  <si>
    <t>48436-21054</t>
  </si>
  <si>
    <t>60</t>
  </si>
  <si>
    <t>Киричук С.В.</t>
  </si>
  <si>
    <t>Михайлов В.М.</t>
  </si>
  <si>
    <t>Лифшиц А.Е.</t>
  </si>
  <si>
    <t xml:space="preserve">Эфендиев В.А. </t>
  </si>
  <si>
    <t>Белик А.Н.</t>
  </si>
  <si>
    <t>Андрев В.А.</t>
  </si>
  <si>
    <t>Горбачев И.А.</t>
  </si>
  <si>
    <t>Алешина Е.Н.</t>
  </si>
  <si>
    <t>Андрианов В.П.</t>
  </si>
  <si>
    <t>Исаев В.А.</t>
  </si>
  <si>
    <t>Ланцов .И.</t>
  </si>
  <si>
    <t>Антонов А.Ф.</t>
  </si>
  <si>
    <t>Чемоданов В.А.</t>
  </si>
  <si>
    <t>Скоблова Н.М.</t>
  </si>
  <si>
    <t>Цуканов В.С.</t>
  </si>
  <si>
    <t>Прохин М.Н.</t>
  </si>
  <si>
    <t>Лешаков С.Ю.</t>
  </si>
  <si>
    <t>Глазков П.В.</t>
  </si>
  <si>
    <t>Трояновская Н.М.</t>
  </si>
  <si>
    <t>Нестеров С.В.</t>
  </si>
  <si>
    <t>ГБУЗКО "Калужская областная психиатрическая больница"</t>
  </si>
  <si>
    <t>ГБУЗКО "Областная туберкулезная больница Калужской области"</t>
  </si>
  <si>
    <t>ГБУЗКО "Наркологический диспансер Калужской области"</t>
  </si>
  <si>
    <t xml:space="preserve">ГБУЗКО Калужский областной центр по профилактике и борьбе со СПИД и инфекционными заболеваниями"  </t>
  </si>
  <si>
    <t>ГБУЗКО "Калужская областная станция переливания крови"</t>
  </si>
  <si>
    <t>ГБУЗКО «Детский санаторий для больных туберкулезом Калужской области имени Павлика Морозова»</t>
  </si>
  <si>
    <t>ГБУЗКО "Калужское областное бюро судебно-медицинской экспертизы"</t>
  </si>
  <si>
    <t xml:space="preserve">ГБУЗКО "Медицинский информационно-аналитический центр Калужской области" </t>
  </si>
  <si>
    <t>ГБУЗКО "Калужский областной медицинский центр мобилизационных резервов "Резерв"</t>
  </si>
  <si>
    <t>ГБУЗКО "Калужский областной Центр медицинской профилактики"</t>
  </si>
  <si>
    <t>ГБУЗКО "Калужская областная детская  стоматологическая поликлиника"</t>
  </si>
  <si>
    <t xml:space="preserve">ГБУЗКО «Дом ребенка специализированный для детей с органическими поражениями центральной нервной системы с нарушением психики» </t>
  </si>
  <si>
    <t>Мозгнов О.Г</t>
  </si>
  <si>
    <t>48431-27672</t>
  </si>
  <si>
    <t>Вишневский М.Г.</t>
  </si>
  <si>
    <t>председатель правления</t>
  </si>
  <si>
    <t>ГБУ КО «Калужская областная государственная племенная служба»</t>
  </si>
  <si>
    <t>ГАОУПП «Учебно-курсовой комбинат "Торбеевский»</t>
  </si>
  <si>
    <t>Никулина М.В.</t>
  </si>
  <si>
    <t>58-88-37</t>
  </si>
  <si>
    <t>265</t>
  </si>
  <si>
    <t>Федоров М.А.</t>
  </si>
  <si>
    <t>Процык Сергей Анатольевич</t>
  </si>
  <si>
    <t>77-87-21</t>
  </si>
  <si>
    <t>ГБУ "КОСН"</t>
  </si>
  <si>
    <t>Швец Николай Петрович</t>
  </si>
  <si>
    <t>59-14-39</t>
  </si>
  <si>
    <t>ГБУ ГЗК "Калужская"</t>
  </si>
  <si>
    <t>ГАУ КО "Агенство регианального  развития Калужской области"</t>
  </si>
  <si>
    <t>Зиновкина Наталья Контантиновна</t>
  </si>
  <si>
    <t>76-27-00</t>
  </si>
  <si>
    <t>12.1.1</t>
  </si>
  <si>
    <t>12.1.2</t>
  </si>
  <si>
    <t>12.1.3</t>
  </si>
  <si>
    <t>12.2.1</t>
  </si>
  <si>
    <t>ОАО "ПТО "Медтехника"</t>
  </si>
  <si>
    <t>Пшегоцкий Г.А.</t>
  </si>
  <si>
    <t>73-38-21</t>
  </si>
  <si>
    <t>ОАО "Калугавтодор"</t>
  </si>
  <si>
    <t>Поддубный А.В.</t>
  </si>
  <si>
    <t>56-25-79</t>
  </si>
  <si>
    <t>ОАО "Совхоз "Росва"</t>
  </si>
  <si>
    <t>Ефремов А.В.</t>
  </si>
  <si>
    <t>59-95-32</t>
  </si>
  <si>
    <t>Хаврошин В.В.</t>
  </si>
  <si>
    <t>70-04-46</t>
  </si>
  <si>
    <t>ОАО "Агенство инновационного развития КО-центр кластерного развития КО"</t>
  </si>
  <si>
    <t>Атавьева Ирина Николаевна</t>
  </si>
  <si>
    <t>4-24-80</t>
  </si>
  <si>
    <t>31</t>
  </si>
  <si>
    <t>Харченко Игорь Евгеньевич</t>
  </si>
  <si>
    <t>harchenko@adm.kaluga.ru</t>
  </si>
  <si>
    <t>Бюджетное специализированное учреждение "Фонд имущества Калужской области"</t>
  </si>
  <si>
    <t>Халтурин Дмитрий Александрович</t>
  </si>
  <si>
    <t>halturin@adm.kaluga.ru</t>
  </si>
  <si>
    <t>Плиев Арсен Таймуразович</t>
  </si>
  <si>
    <t>arxa2@adm.kaluga.ru</t>
  </si>
  <si>
    <t>48436-21141</t>
  </si>
  <si>
    <t>(48451)5 17 46</t>
  </si>
  <si>
    <t>Гладских Алексей Николаевич</t>
  </si>
  <si>
    <t>66-130</t>
  </si>
  <si>
    <t>Администрация МО СП "Деревня Асеньевское"</t>
  </si>
  <si>
    <t>Гладских Александр Константинович</t>
  </si>
  <si>
    <t>глава администрации</t>
  </si>
  <si>
    <t>36-125</t>
  </si>
  <si>
    <t>Алексеев Владислав Федорович</t>
  </si>
  <si>
    <t>6-13-01</t>
  </si>
  <si>
    <t>Исаев Александр Алекандрович</t>
  </si>
  <si>
    <t>6-48-40</t>
  </si>
  <si>
    <t>гурьянов Георгий Иванович</t>
  </si>
  <si>
    <t>6-87-28</t>
  </si>
  <si>
    <t>Администрация МО СП "Деревня Совьяки"</t>
  </si>
  <si>
    <t>Фролов Василий Геннадьевич</t>
  </si>
  <si>
    <t>Администрация МО СП "Деревня Кривское"</t>
  </si>
  <si>
    <t>Хомич Юрий Петрович</t>
  </si>
  <si>
    <t>31158</t>
  </si>
  <si>
    <t>зам.глава администрации</t>
  </si>
  <si>
    <t>6-95-25</t>
  </si>
  <si>
    <t>Администрация МО ГП "Город Боровск"</t>
  </si>
  <si>
    <t>Максимов Андрей Юрьевич</t>
  </si>
  <si>
    <t>4-13-50</t>
  </si>
  <si>
    <t>Администрация МО СП "Село совхоз Боровский"</t>
  </si>
  <si>
    <t>Куракин Николай Викторович</t>
  </si>
  <si>
    <t>МУ "Боровский центр социального обслуживания граждан пожилого возраста и инвалидов</t>
  </si>
  <si>
    <t>директоор</t>
  </si>
  <si>
    <t>4-16-01</t>
  </si>
  <si>
    <t>Проткина Татьяна Владимировна</t>
  </si>
  <si>
    <t>зав. Культурно-методическим объединением</t>
  </si>
  <si>
    <t>4-35-19</t>
  </si>
  <si>
    <t>Васькин С.Н.</t>
  </si>
  <si>
    <t>6-63-14</t>
  </si>
  <si>
    <t>Калинин Е.А.</t>
  </si>
  <si>
    <t>21-443</t>
  </si>
  <si>
    <t>25-233</t>
  </si>
  <si>
    <t>Иванов В.В.</t>
  </si>
  <si>
    <t>Симкин Г.В.</t>
  </si>
  <si>
    <t>41-321</t>
  </si>
  <si>
    <t>Митрофанов Н.Ф.</t>
  </si>
  <si>
    <t>25-132</t>
  </si>
  <si>
    <t>Леонов С.А.</t>
  </si>
  <si>
    <t>23-633</t>
  </si>
  <si>
    <t>СП "Село Кременское"</t>
  </si>
  <si>
    <t>Матросов Л.В.</t>
  </si>
  <si>
    <t>25-868</t>
  </si>
  <si>
    <t>Кошелева Т.Е.</t>
  </si>
  <si>
    <t>25-864</t>
  </si>
  <si>
    <t>Мишин Александр Иванович</t>
  </si>
  <si>
    <t>Ульяшина Ю.П.</t>
  </si>
  <si>
    <t>Судовская Л.А.</t>
  </si>
  <si>
    <t>экперт отдела по общим вопросам</t>
  </si>
  <si>
    <t>71-99-81</t>
  </si>
  <si>
    <t>Полещук А.С.</t>
  </si>
  <si>
    <t>71-96-60</t>
  </si>
  <si>
    <t>ГБУ КО «Боровский дом-интернат для престарелых и инвалидов»</t>
  </si>
  <si>
    <t>ГБУ КО «Мосальский дом-интернат для престарелых и инвалидов»</t>
  </si>
  <si>
    <t>ГБУ КО «Ильинский дом-интернат для престарелых и инвалидов»</t>
  </si>
  <si>
    <t>ГКОУ КО "Центр содействия семейному устройству детей, оставшихся без попечения родителей и психолого - медико - социалього опровождения замещающих семей"</t>
  </si>
  <si>
    <t>МКУ "Сельские дома культуры"</t>
  </si>
  <si>
    <t>11-П</t>
  </si>
  <si>
    <t>начальник управления по обеспечению занятости  ЦЗН</t>
  </si>
  <si>
    <t>8(484)2-719426, 719413</t>
  </si>
  <si>
    <t>Пластинин Вячеслав Олегович, 
Мережанный Анатолий Леонидович</t>
  </si>
  <si>
    <t>7.1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</si>
  <si>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</si>
  <si>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</si>
  <si>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</si>
  <si>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</si>
  <si>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</si>
  <si>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</si>
  <si>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</si>
  <si>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</si>
  <si>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</si>
  <si>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7.12</t>
  </si>
  <si>
    <t>7.13</t>
  </si>
  <si>
    <t>7.14</t>
  </si>
  <si>
    <t>7.15</t>
  </si>
  <si>
    <t>7.16</t>
  </si>
  <si>
    <t>7.17</t>
  </si>
  <si>
    <t>7.18</t>
  </si>
  <si>
    <t>7.19</t>
  </si>
  <si>
    <t>Черпичук А.Н.</t>
  </si>
  <si>
    <t>56-23-12</t>
  </si>
  <si>
    <t>ГБУК КО "Калужский областной музыкальный колледж им. С.И. Танеева"</t>
  </si>
  <si>
    <t>6.14</t>
  </si>
  <si>
    <t>ГБУК КО «Государственный музей  Г.К. Жукова»</t>
  </si>
  <si>
    <t>ГБУК КО "Областная картинная галерея "Образ"</t>
  </si>
  <si>
    <t>6.15</t>
  </si>
  <si>
    <t>ГБУК КО "Калужский областной центр народного творчества"</t>
  </si>
  <si>
    <t>Насибулин Владимир Александрович, Шелковников А.Н.</t>
  </si>
  <si>
    <t>22-65-83, 73-59-20</t>
  </si>
  <si>
    <t>Кобейкин В.Б.
Семенская Н.А.</t>
  </si>
  <si>
    <t>8-910-523-74-85
54-51-91</t>
  </si>
  <si>
    <t>ГБУК КО "Калужская областная детская библиотека"</t>
  </si>
  <si>
    <t>22-58-15</t>
  </si>
  <si>
    <t>6-лс</t>
  </si>
  <si>
    <t>Прудникова С.В.</t>
  </si>
  <si>
    <t>72-16-32</t>
  </si>
  <si>
    <t>Карпенко Я.А.</t>
  </si>
  <si>
    <t>57-61-85</t>
  </si>
  <si>
    <t>ГАУК КО "Научно-производственный центр по сохранению и использованию объектов культурного наследия"</t>
  </si>
  <si>
    <t>ГКУК КО «Областная специальная библиотека для слепых им. Н.Островского»</t>
  </si>
  <si>
    <t>Яичев В.В.
Батура Н.Г.</t>
  </si>
  <si>
    <t>(48453) 9-14-30</t>
  </si>
  <si>
    <t>Понин А.М.</t>
  </si>
  <si>
    <t>Веденкина С.Е.
Ермик И.В.</t>
  </si>
  <si>
    <t>Андрейцева И.М.</t>
  </si>
  <si>
    <t>Анисина Н.П.</t>
  </si>
  <si>
    <t>Родин И.М.</t>
  </si>
  <si>
    <t>Волосатов В.И.</t>
  </si>
  <si>
    <t>Ахрамочкин С.Т.</t>
  </si>
  <si>
    <t>Мостчкин А.И.</t>
  </si>
  <si>
    <t>Богачев В.С.</t>
  </si>
  <si>
    <t>Андрюхина Т.В.</t>
  </si>
  <si>
    <t>Кошкидько М.М.</t>
  </si>
  <si>
    <t>Всилевский В.Ф.</t>
  </si>
  <si>
    <t>Комков В.В.</t>
  </si>
  <si>
    <t>ОАО "Хвастовичский торговый дом</t>
  </si>
  <si>
    <t>Горина С.Н.</t>
  </si>
  <si>
    <t>23.2</t>
  </si>
  <si>
    <t>23.3</t>
  </si>
  <si>
    <t>23.4</t>
  </si>
  <si>
    <t>23.5</t>
  </si>
  <si>
    <t>23.6</t>
  </si>
  <si>
    <t>23.7</t>
  </si>
  <si>
    <t>Территориальный отдел №1</t>
  </si>
  <si>
    <t>Территориальный отдел №2</t>
  </si>
  <si>
    <t>Территориальный отдел №3</t>
  </si>
  <si>
    <t>Территориальный отдел №4</t>
  </si>
  <si>
    <t>Территориальный отдел №5</t>
  </si>
  <si>
    <t>Территориальный отдел №6</t>
  </si>
  <si>
    <t>Территориальный отдел №7</t>
  </si>
  <si>
    <t>Васин Ю.И.</t>
  </si>
  <si>
    <t>4842-591320</t>
  </si>
  <si>
    <t>Матчинов А.С.</t>
  </si>
  <si>
    <t>4842-725408</t>
  </si>
  <si>
    <t>ГАОУ ДО КО "ДЮСШ "ТРУД"</t>
  </si>
  <si>
    <t>Рего В.М.</t>
  </si>
  <si>
    <t>4842-735905</t>
  </si>
  <si>
    <t>ГАОУ ДО КО "ДЮСШ "Орленок"</t>
  </si>
  <si>
    <t>В.Н. Сивачев</t>
  </si>
  <si>
    <t>4842-726095</t>
  </si>
  <si>
    <t>ГБУ КО "Областной  молодежный центр"</t>
  </si>
  <si>
    <t>зам.директор</t>
  </si>
  <si>
    <t>10.3</t>
  </si>
  <si>
    <t>10.4</t>
  </si>
  <si>
    <t>10.5</t>
  </si>
  <si>
    <t>10.6</t>
  </si>
  <si>
    <t>10.7</t>
  </si>
  <si>
    <t>10.8</t>
  </si>
  <si>
    <t>133</t>
  </si>
  <si>
    <t>Деринов А.Н.</t>
  </si>
  <si>
    <t>57-87-79</t>
  </si>
  <si>
    <t>Хаврошин А.Н.</t>
  </si>
  <si>
    <t>57-12-76</t>
  </si>
  <si>
    <t>Кузьминов Юрий Викторович</t>
  </si>
  <si>
    <t>57-30-13</t>
  </si>
  <si>
    <t>Ю.Н. Пашнечко</t>
  </si>
  <si>
    <t>48437-31685</t>
  </si>
  <si>
    <t>МП "Ферзиковское АТП"</t>
  </si>
  <si>
    <t>МУ "Управление по делам ГО и ЧС"</t>
  </si>
  <si>
    <t>МП "Теплоснабжение"</t>
  </si>
  <si>
    <t>Администрация МР "Город Людиново и Людиновский район"</t>
  </si>
  <si>
    <t>2-12-92</t>
  </si>
  <si>
    <t>ГКУ "Калугадорзаказчик"</t>
  </si>
  <si>
    <t>Сковородников Андрей Николаевич</t>
  </si>
  <si>
    <t>Жаров В.А.</t>
  </si>
  <si>
    <t>57-22-42</t>
  </si>
  <si>
    <t>12.2.3</t>
  </si>
  <si>
    <t>12.2.4</t>
  </si>
  <si>
    <t>12.2.5</t>
  </si>
  <si>
    <t>заведующий отделом по защите гостайны, МОБ постановке, ГО ЧС и ИБ</t>
  </si>
  <si>
    <t>ИТОГО:</t>
  </si>
  <si>
    <t>ОИВ</t>
  </si>
  <si>
    <t>Подведомственные ОИВ</t>
  </si>
  <si>
    <t>52-ОР</t>
  </si>
  <si>
    <t>30-п</t>
  </si>
  <si>
    <t>Бабынинский район</t>
  </si>
  <si>
    <t>Город Людиново и Людиновский район</t>
  </si>
  <si>
    <t>Барятинский район</t>
  </si>
  <si>
    <t>Боровский район</t>
  </si>
  <si>
    <t>Дзержинский район</t>
  </si>
  <si>
    <t>Думиничский район</t>
  </si>
  <si>
    <t>Жиздринский район</t>
  </si>
  <si>
    <t>Жуковский район</t>
  </si>
  <si>
    <t>Износковский район</t>
  </si>
  <si>
    <t>Козельский район</t>
  </si>
  <si>
    <t>Куйбышевский район</t>
  </si>
  <si>
    <t>Малоярославецкий район</t>
  </si>
  <si>
    <t>Медынский район</t>
  </si>
  <si>
    <t>Мещовский район</t>
  </si>
  <si>
    <t>Мосальский район</t>
  </si>
  <si>
    <t>Спас-Деменский район</t>
  </si>
  <si>
    <t>Сухиничский район</t>
  </si>
  <si>
    <t>Перемышльский район</t>
  </si>
  <si>
    <t>Тарусский район</t>
  </si>
  <si>
    <t>Ульяновский  район</t>
  </si>
  <si>
    <t>Ферзиковский район</t>
  </si>
  <si>
    <t>Хвастовичский район</t>
  </si>
  <si>
    <t>Юхновский район</t>
  </si>
  <si>
    <t>Город Киров и Кировский район</t>
  </si>
  <si>
    <t>Город Обнинск</t>
  </si>
  <si>
    <t>ПУ</t>
  </si>
  <si>
    <t>ОАО, 100% акций которых находятся в государственной собственности</t>
  </si>
  <si>
    <t>69/д</t>
  </si>
  <si>
    <t>6.16</t>
  </si>
  <si>
    <t>Волостная Управа МО СП "Угорская Волость"</t>
  </si>
  <si>
    <t>Администрация МО СП "Село совхоз им. Ленина"</t>
  </si>
  <si>
    <t>Администрация МО СП  "Деревня Барсуки"</t>
  </si>
  <si>
    <t>Администрация МО СП "Деревня Сени"</t>
  </si>
  <si>
    <t>Администрация МО СП "Деревня Дворцы"</t>
  </si>
  <si>
    <t>Администрация МО СП "Деревня Карцово"</t>
  </si>
  <si>
    <t>Администрация МО СП "Деревня Галкино"</t>
  </si>
  <si>
    <t>Администрация МО СП "Деревня Жилетово"</t>
  </si>
  <si>
    <t>Администрация МО СП "Поселок Полотняный Завод"</t>
  </si>
  <si>
    <t>77-1</t>
  </si>
  <si>
    <t>Переплетова Елена Анатольевна</t>
  </si>
  <si>
    <t>75-5-48</t>
  </si>
  <si>
    <t>Морозова Н.В.</t>
  </si>
  <si>
    <t>7-34-57</t>
  </si>
  <si>
    <t>Мишина А.С.</t>
  </si>
  <si>
    <t>75-184, +7(903)6362979</t>
  </si>
  <si>
    <t>Стручева Е.И.</t>
  </si>
  <si>
    <t>7-72-96</t>
  </si>
  <si>
    <t>7-11-69</t>
  </si>
  <si>
    <t>7-73-19</t>
  </si>
  <si>
    <t>Перлин Ю.Х.</t>
  </si>
  <si>
    <t>7-54-94</t>
  </si>
  <si>
    <t>4-29-91</t>
  </si>
  <si>
    <t>3-26-24</t>
  </si>
  <si>
    <t>МУП "Водоканал"</t>
  </si>
  <si>
    <t>Пичков А.А.</t>
  </si>
  <si>
    <t>2-24-93</t>
  </si>
  <si>
    <t>МУ "Редакция газеты "Козельск"</t>
  </si>
  <si>
    <t>Гостева Е.А.</t>
  </si>
  <si>
    <t>Телешун С.А.</t>
  </si>
  <si>
    <t>Администрация ГП "Город Козельск"</t>
  </si>
  <si>
    <t>Администрация ГП "Город Сосенский"</t>
  </si>
  <si>
    <t>МУП Муниципальное ремонтно-эксплутационное предприятие МО МР "Козельский район"</t>
  </si>
  <si>
    <t>2-64-54</t>
  </si>
  <si>
    <t>Отделы МР "Козельский район"</t>
  </si>
  <si>
    <t>2-35-78</t>
  </si>
  <si>
    <t>Оснащено 
в I квартале</t>
  </si>
  <si>
    <t>Оснащено с начала года</t>
  </si>
  <si>
    <t>Оснащено всего</t>
  </si>
  <si>
    <t>МП «Водоснабжение»</t>
  </si>
  <si>
    <t>МП «Топливообеспечение»</t>
  </si>
  <si>
    <t>ГКУ  КО "Юхновское лесничество"</t>
  </si>
  <si>
    <t>17.19</t>
  </si>
  <si>
    <t>СГАУ КО "Лесопожарная служба Калужской области"</t>
  </si>
  <si>
    <t>ГКУ "Центр занятости населения Хвастовичский район"</t>
  </si>
  <si>
    <t>ГКУ "Центр занятости населения Юхновский район"</t>
  </si>
  <si>
    <t>ГКУ "Центр занятости населения Бабынинский район"</t>
  </si>
  <si>
    <t>ГКУ "Центр занятости населения Дзержинский район"</t>
  </si>
  <si>
    <t>ГКУ "Центр занятости населения Думиничский район"</t>
  </si>
  <si>
    <t>ГКУ "Центр занятости населения Жуковский район"</t>
  </si>
  <si>
    <t>ГКУ "Центр занятости населения Износковский район"</t>
  </si>
  <si>
    <t>ГКУ "Центр занятости населения Кировский район"</t>
  </si>
  <si>
    <t>ГКУ "Центр занятости населения Козельский район"</t>
  </si>
  <si>
    <t>ГКУ "Центр занятости населения Куйбышевский район"</t>
  </si>
  <si>
    <t>ГКУ "Центр занятости населения Малояролавецкий район"</t>
  </si>
  <si>
    <t>ГКУ "Центр занятости населения Мещовский район"</t>
  </si>
  <si>
    <t>ГКУ "Центр занятости населения Перемышльский район"</t>
  </si>
  <si>
    <t>ГКУ "Центр занятости населения Сухиничский район"</t>
  </si>
  <si>
    <t>ГКУ "Центр занятости населения Тарусский район"</t>
  </si>
  <si>
    <t>ГКУ "Центр занятости населения Ферзиковский район"</t>
  </si>
  <si>
    <t>11.22</t>
  </si>
  <si>
    <t>Скорая помощь ЦРБ муниципальных районов</t>
  </si>
  <si>
    <t>Администрация СП д. Путогино</t>
  </si>
  <si>
    <t>ГКУ "Центр временного содержания по решению суда иностранных граждан,подлежащих административному выдворению за пределы РФ"</t>
  </si>
  <si>
    <t>7.20</t>
  </si>
  <si>
    <t>ГКУ "Центр занятости населения Медынского  район"</t>
  </si>
  <si>
    <t>ГКУ "Центр занятости населения Людиновского  район"</t>
  </si>
  <si>
    <t>МКОУ ДОД"Детская-юношеская спортивная школа Лидер"</t>
  </si>
  <si>
    <t>ГБУК КО "Калужский областной краеведческий музей"</t>
  </si>
  <si>
    <t>ГБУ "Городская станция по борьбе с болезнями животных имени Леонида Андреевича Плеханова", г. Обнинск</t>
  </si>
  <si>
    <t>Администрация Губернатора Калужской области</t>
  </si>
  <si>
    <t>Автотранспортное предприятие</t>
  </si>
  <si>
    <t>МППКХ</t>
  </si>
  <si>
    <t>ГБОУ ДОД КО "СДЮСШОР Юность"</t>
  </si>
  <si>
    <t>ГБОУ ДОД КО "СДЮСШОР по спортивной гимнастике Ларисы Латыненой"</t>
  </si>
  <si>
    <t>11.23</t>
  </si>
  <si>
    <t>11.24</t>
  </si>
  <si>
    <t>11.25</t>
  </si>
  <si>
    <t>11.26</t>
  </si>
  <si>
    <t>11.27</t>
  </si>
  <si>
    <t>11.28</t>
  </si>
  <si>
    <t>11.29</t>
  </si>
  <si>
    <t>11.31</t>
  </si>
  <si>
    <t>11.32</t>
  </si>
  <si>
    <t>11.33</t>
  </si>
  <si>
    <t>11.34</t>
  </si>
  <si>
    <t>11.39</t>
  </si>
  <si>
    <t>11.40</t>
  </si>
  <si>
    <t>11.41</t>
  </si>
  <si>
    <t>11.42</t>
  </si>
  <si>
    <t>11.43</t>
  </si>
  <si>
    <t>11.44</t>
  </si>
  <si>
    <t>11.45</t>
  </si>
  <si>
    <t>11.46</t>
  </si>
  <si>
    <t>11.47</t>
  </si>
  <si>
    <t>11.48</t>
  </si>
  <si>
    <t>ГБУЗ КО "ЦРБ Бабынинского района"</t>
  </si>
  <si>
    <t>ГБУЗ КО "ЦРБ Барятинского района"</t>
  </si>
  <si>
    <t>ГБУЗ КО "ЦРБ Боровского района"</t>
  </si>
  <si>
    <t>ГБУЗ КО "ЦРБ Дзержинского района"</t>
  </si>
  <si>
    <t>ГБУЗ КО "ЦРБ Думиничского района"</t>
  </si>
  <si>
    <t>ГБУЗ КО "ЦРБ Жиздринского района"</t>
  </si>
  <si>
    <t>ГБУЗ КО "ЦРБ Жуковского района"</t>
  </si>
  <si>
    <t>ГБУЗ КО "Городская поликлиника ГП "Город Кременки"</t>
  </si>
  <si>
    <t>ГБУЗ КО "ЦРБ Износковского района"</t>
  </si>
  <si>
    <t>ГБУЗ КО "ЦРБ Кировского района"</t>
  </si>
  <si>
    <t>ГБУЗ КО "ЦРБ Козельского района"</t>
  </si>
  <si>
    <t>ГБУЗ КО "ЦРБ Куйбышевского района"</t>
  </si>
  <si>
    <t>ГБУЗ КО "ЦРБ Людиновского района"</t>
  </si>
  <si>
    <t>ГБУЗ КО "ЦРБ Малоярославецкого района"</t>
  </si>
  <si>
    <t>ГБУЗ КО "ЦРБ Медынского района"</t>
  </si>
  <si>
    <t>ГБУЗ КО "ЦРБ Мещовского района"</t>
  </si>
  <si>
    <t>ГБУЗ КО "ЦРБ Мосальского района"</t>
  </si>
  <si>
    <t>ГБУЗ КО "ЦРБ Перемышльского района"</t>
  </si>
  <si>
    <t>ГБУЗ КО "ЦРБ Спас-Деменского района"</t>
  </si>
  <si>
    <t>ГБУЗ КО "ЦРБ Сухиничского района"</t>
  </si>
  <si>
    <t>ГБУЗ КО "ЦРБ Тарусского района"</t>
  </si>
  <si>
    <t>ГБУЗ КО "ЦРБ Ульяновского района"</t>
  </si>
  <si>
    <t>ГБУЗ КО "ЦРБ Ферзиковского района"</t>
  </si>
  <si>
    <t>ГБУЗ КО "ЦРБ Хвастовичского района"</t>
  </si>
  <si>
    <t>ГБУЗ КО "ЦРБ Юхновского района"</t>
  </si>
  <si>
    <t>МУП "Калугатеплосеть" г.Калуга</t>
  </si>
  <si>
    <t>МУП горэлектротранспорта "Управление Калужского троллейбуса" г.Калуги</t>
  </si>
  <si>
    <t>МУП "Калужское специализированное автотранспортное предприятие"</t>
  </si>
  <si>
    <t>МБУ СМЭУ</t>
  </si>
  <si>
    <t>ГМП "Энергетик"</t>
  </si>
  <si>
    <t>отдел социальной защиты администрации МО МР "Боровский район"</t>
  </si>
  <si>
    <t>МДОУ "Детский сад №15 "Звездочка"</t>
  </si>
  <si>
    <t>МДОУ "Детский сад №14"Золушка"</t>
  </si>
  <si>
    <t>МДОУ "Детский сад №16"Тополек"</t>
  </si>
  <si>
    <t>ГБУЗ КО "Детская городская больница"г. Калуга</t>
  </si>
  <si>
    <t>ГБУЗ КО "Городская больница №2 "Сосновая роща"</t>
  </si>
  <si>
    <t>ГБУЗ КО "Калужская городская больница №5"</t>
  </si>
  <si>
    <t>11.49</t>
  </si>
  <si>
    <t>11.50</t>
  </si>
  <si>
    <t>11.51</t>
  </si>
  <si>
    <t>11.52</t>
  </si>
  <si>
    <t>11.53</t>
  </si>
  <si>
    <t>11.54</t>
  </si>
  <si>
    <t>11.55</t>
  </si>
  <si>
    <t>11.56</t>
  </si>
  <si>
    <t>11.57</t>
  </si>
  <si>
    <t>11.58</t>
  </si>
  <si>
    <t>11.59</t>
  </si>
  <si>
    <t>11.60</t>
  </si>
  <si>
    <t>11.61</t>
  </si>
  <si>
    <t>11.62</t>
  </si>
  <si>
    <t>Администрация</t>
  </si>
  <si>
    <t>ГКУ "Центр занятости населения Жиздринский район"</t>
  </si>
  <si>
    <t>МКУ "Центр культуры и искуства"</t>
  </si>
  <si>
    <t>финансовый отдел администрации МР  "Ульяновский  район"</t>
  </si>
  <si>
    <t>ГАУЗ КО "Калужский санаторий Звездный"</t>
  </si>
  <si>
    <t>ГКОУ КО СПО"Медицинский техникум"</t>
  </si>
  <si>
    <t>Отдел аграрной политики администрации МР "Перемышльский район"</t>
  </si>
  <si>
    <t>Отдел соц. защиты населения администрации МР "Перемышльский район"</t>
  </si>
  <si>
    <t>Отдел культуры,молодежи и спорта администрации МР "Перемышльский район"</t>
  </si>
  <si>
    <t>Отдел финансов администрации МР "Перемышльский район"</t>
  </si>
  <si>
    <t>Отдел образования,молодежной политики и охраны прав детства администрации МР "Перемышльский район"</t>
  </si>
  <si>
    <t>Администрация СП "Село Перемышль"</t>
  </si>
  <si>
    <t>Администрация СП "СелоКорекозево"</t>
  </si>
  <si>
    <t>Администрация СП "Деревня Большие Козлы"</t>
  </si>
  <si>
    <t>Администрация СП "Деревня Григоровское"</t>
  </si>
  <si>
    <t>Администрация СП "Деревня Горки"</t>
  </si>
  <si>
    <t>Администрация СП "Деревня Покровское"</t>
  </si>
  <si>
    <t>Администрация СП "Село Калужская опытная сельскохозяйственная станция"</t>
  </si>
  <si>
    <t>Администрация СП "Село Ахлебинино"</t>
  </si>
  <si>
    <t>МУ "ДЮСШ"Авангард"</t>
  </si>
  <si>
    <t>0</t>
  </si>
  <si>
    <t>ГАОУ ДО КО "КДЮСШ №1"</t>
  </si>
  <si>
    <t>ГБОУ ДО КО "ДЮСАШКО"</t>
  </si>
  <si>
    <t>Министерство культуры и туризма Калужской области</t>
  </si>
  <si>
    <t>ГКОШИ "Лицей-интернат "Областной центр образования"</t>
  </si>
  <si>
    <t>МОУ ДОД "Детско-юношеская спортшкола им.Г.К.Жукова"</t>
  </si>
  <si>
    <t>МОУ"Средняя образовательная школа им.Дашковой" г.Кременки</t>
  </si>
  <si>
    <t>Администрация МО "СП с.Восход"</t>
  </si>
  <si>
    <t>УМП "ЖКХ Высокиничи"</t>
  </si>
  <si>
    <t>Администрация МО "СП д.Корсаково"</t>
  </si>
  <si>
    <t>УМП "Жилищное хозяйство"</t>
  </si>
  <si>
    <t>Администрация МО "СП с.Трубино"</t>
  </si>
  <si>
    <t>ГБУЗКО "Калужская областная клиническая больница"</t>
  </si>
  <si>
    <t>6.17</t>
  </si>
  <si>
    <t>ГАО КО"Калужской области по туризму"Туристстко-информационный центр "Калужский край"</t>
  </si>
  <si>
    <t>10.9</t>
  </si>
  <si>
    <t>10.10</t>
  </si>
  <si>
    <t>10.11</t>
  </si>
  <si>
    <t>Министерство развития информационного общества Калужской области</t>
  </si>
  <si>
    <t>Министерство тарифного регулирования Калужской области</t>
  </si>
  <si>
    <t>Министерство конкурентной политики Калужской области</t>
  </si>
  <si>
    <t>Министерство внутренней политики и массовых коммуникаций</t>
  </si>
  <si>
    <t>ГКУ КО "Аппарат Общественной палаты Калужской области"</t>
  </si>
  <si>
    <t>25.1</t>
  </si>
  <si>
    <t>25.2</t>
  </si>
  <si>
    <t>ГБУ КО "Редакция газеты Калужской области "Весть"</t>
  </si>
  <si>
    <t>ГБУ КО "Калугаинформтех"</t>
  </si>
  <si>
    <t>ГБУЗКО "Калужский областной клинический кожно-венерологический диспансер"</t>
  </si>
  <si>
    <t xml:space="preserve">ГАУЗКО "Калужская областная стоматологическая поликлиника"  </t>
  </si>
  <si>
    <t>11.30</t>
  </si>
  <si>
    <t>ГКУ КО "Центр безопасности дорожного движения" ("ЦБДД")</t>
  </si>
  <si>
    <t>8.0</t>
  </si>
  <si>
    <t>МАУ "Калугаблагоустройство"</t>
  </si>
  <si>
    <t>Отдел социальной зищиты населения</t>
  </si>
  <si>
    <t>Отдел культуры и туризма администрации МР "Думиничский район"</t>
  </si>
  <si>
    <t>Отдел сельского хозяйства и продовольствия МР"Думиничский район"</t>
  </si>
  <si>
    <t>МКУ "Управление строительства,дорожного и ЖКХ МР "Думиничский район"</t>
  </si>
  <si>
    <t>МБУК "Калужский театр кукол"</t>
  </si>
  <si>
    <t>МБУК "КДО"</t>
  </si>
  <si>
    <t>МБОУ ДОД "ДШИ №1"</t>
  </si>
  <si>
    <t>МБОУ ДОД "ДШИ №4"</t>
  </si>
  <si>
    <t>МАОУ ДОД "ДЮСШ "Вымпел"</t>
  </si>
  <si>
    <t>МБОУ ДОД "ДЮСШ "Луч"</t>
  </si>
  <si>
    <t>МБОУ ДОД "ДЮСШ "Космос"</t>
  </si>
  <si>
    <t>МБОУУДОД СДЮСШОР"Тайфун"по гребле на байдарках и каноэ</t>
  </si>
  <si>
    <t>МБОУ ДОД ДЮСШ "Старт"</t>
  </si>
  <si>
    <t>МБУ "ФСЦ "Лидер"</t>
  </si>
  <si>
    <t>МБОУ "СОШ №12" г.Калуга</t>
  </si>
  <si>
    <t>МБОУ "Гимназия №24" г.Калуга</t>
  </si>
  <si>
    <t>МБОУ "ООШ №35" г.Калуга</t>
  </si>
  <si>
    <t>МБОУ "Лицей №36" г.Калуга</t>
  </si>
  <si>
    <t>МБОУ "СОШ №41" г.Калуга</t>
  </si>
  <si>
    <t>МБОУ "СОШ №43" г.Калуга</t>
  </si>
  <si>
    <t>МБОУ "Лицей №48" г.Калуга</t>
  </si>
  <si>
    <t>МБОУ "СОШ №49" г.Калуга</t>
  </si>
  <si>
    <t>МБОУ "СОШ №51" г.Калуга</t>
  </si>
  <si>
    <t>МБОУ №10 "Ветерок" детский сад комбинированного вида</t>
  </si>
  <si>
    <t xml:space="preserve">МБОУ №104 "Семицветик"центр развития ребёнка- детский сад </t>
  </si>
  <si>
    <t xml:space="preserve">МБОДУ "Детство" центр развития ребёнка- детский сад </t>
  </si>
  <si>
    <t xml:space="preserve">МБОДУ "Россиянка" центр развития ребёнка- детский сад </t>
  </si>
  <si>
    <t>Финансовый отдел администрации МР "Медынский район"</t>
  </si>
  <si>
    <t>Отдел культуры администрации МР "Медынский район"</t>
  </si>
  <si>
    <t>Отдел образования администрации МР "Медынский район"</t>
  </si>
  <si>
    <t>МКДОУ "детский сад Солнышко"</t>
  </si>
  <si>
    <t>МКОУ "Степановская ООШ"</t>
  </si>
  <si>
    <t>МКОУ "Передельская ООШ"</t>
  </si>
  <si>
    <t>Подведомственные учреждения</t>
  </si>
  <si>
    <t>ГАУ КО "Центр постинтернатного сопровождения "Расправь Крылья"</t>
  </si>
  <si>
    <t>ГБУЗ КО "Региональный центр скорой медицинской помощи и медицины катастроф"</t>
  </si>
  <si>
    <t>ГАУЗ КО "Калужский санаторий "Спутник"</t>
  </si>
  <si>
    <t>Государственное предприятие "Калугафармация"</t>
  </si>
  <si>
    <t>Администрация МО СП "Город Балабаново"</t>
  </si>
  <si>
    <t>Администрация МО СП "Город Ермолино"</t>
  </si>
  <si>
    <t>МДОУ "Детский сад №18"Алёнушка"</t>
  </si>
  <si>
    <t>Отчет о реализации мероприятий по оснащению транспортных средств органов исполнительной власти Калужской области и подведомственных учреждений оборудованием ГЛОНАСС в рамках постановления Губернатора Калужской области №58 от 27.02.2015г.</t>
  </si>
  <si>
    <t>Подлежит оснащению, в соответствии с утвержденным перечнем</t>
  </si>
  <si>
    <t>Отчет о реализации мероприятий по оснащению транспортных средств органов местного самоуправления Калужской области и подведомственных учреждений оборудованием ГЛОНАСС в рамках постановления Губернатора Калужской области №58 от 27.02.2015г.</t>
  </si>
  <si>
    <t>ГБОУ ДОД КО ДЮЦ "Калужский областной центр туризма,краеведения и экскурсий"</t>
  </si>
  <si>
    <t>ГБОУ ДПО КО "Областной учебно-методический центр образования в сфере культуры и искусства"</t>
  </si>
  <si>
    <t>ГБУК  КО «Калужский областной драматический театр»</t>
  </si>
  <si>
    <t>ГБУК КО "Калужский  театр юного зрителя"</t>
  </si>
  <si>
    <t>ГБУК КО "Калужский музей изобразительных искусств"</t>
  </si>
  <si>
    <t>6.18</t>
  </si>
  <si>
    <t>ГАУ КО "Калужский молодёжный симфонический оркестр"</t>
  </si>
  <si>
    <t>Администрация СП д. Долгое</t>
  </si>
  <si>
    <t>Администрация СП д. Людково</t>
  </si>
  <si>
    <t>Администрация СП с. Боровенск</t>
  </si>
  <si>
    <t>МКУ "Культуры МР "Мосальский район"</t>
  </si>
  <si>
    <t>Администрация МО ГП г. Мосальск</t>
  </si>
  <si>
    <t>РОНО</t>
  </si>
  <si>
    <t>МКУК "Юхновское культурно-досуговое обьединение"</t>
  </si>
  <si>
    <t>МКУК "Юхновская межпоселенческая библиотека"</t>
  </si>
  <si>
    <t>МО ГП "Город Юхнов" (МУП КХ)</t>
  </si>
  <si>
    <t>МУП "Ульяновский рынок"</t>
  </si>
  <si>
    <t>Администрация СП "Село Заречье"</t>
  </si>
  <si>
    <t>Администрация СП "Село Поздняково"</t>
  </si>
  <si>
    <t>Администрация СП "Деревня Мелихово"</t>
  </si>
  <si>
    <t>Администрация СП "Село Дудоровский"</t>
  </si>
  <si>
    <t>Администрация СП "Село Волосово-Дудино"</t>
  </si>
  <si>
    <t>ГБОУ ДОД КО "СДЮСШОР по гребному спорту"</t>
  </si>
  <si>
    <t>ГБОЦ ДО КО "СДЮСШОР по конному спорту"</t>
  </si>
  <si>
    <t>10.12</t>
  </si>
  <si>
    <t>10.13</t>
  </si>
  <si>
    <t>10.14</t>
  </si>
  <si>
    <t>10.15</t>
  </si>
  <si>
    <t>10.16</t>
  </si>
  <si>
    <t>10.17</t>
  </si>
  <si>
    <t>ГБУ КО "Агенство развития системы физической культуры и спорта"</t>
  </si>
  <si>
    <t>ГБОУ ДО КО "ДЮСШ "Многоборец"</t>
  </si>
  <si>
    <t>ГБОУ ДО КО "ДЮСШ г. Сухиничи"</t>
  </si>
  <si>
    <t>ГБОУ ДО КО "ДЮСШ г. "Спартак"</t>
  </si>
  <si>
    <t>ГБОУ ДО КО "ДЮСШ "Губерния"</t>
  </si>
  <si>
    <t>ГБОУ ДО КО "ДЮСШ "Снайпер"</t>
  </si>
  <si>
    <t>ГБОУ ДО КО "ДЮСШ по борьбе"</t>
  </si>
  <si>
    <t>7.21</t>
  </si>
  <si>
    <t>7.22</t>
  </si>
  <si>
    <t>7.23</t>
  </si>
  <si>
    <t>7.24</t>
  </si>
  <si>
    <t>7.25</t>
  </si>
  <si>
    <t>7.26</t>
  </si>
  <si>
    <t>7.27</t>
  </si>
  <si>
    <t>7.28</t>
  </si>
  <si>
    <t>7.29</t>
  </si>
  <si>
    <t>7.30</t>
  </si>
  <si>
    <t>7.31</t>
  </si>
  <si>
    <t>7.32</t>
  </si>
  <si>
    <t>7.33</t>
  </si>
  <si>
    <t>7.34</t>
  </si>
  <si>
    <t>7.35</t>
  </si>
  <si>
    <t>7.36</t>
  </si>
  <si>
    <t>7.37</t>
  </si>
  <si>
    <t>7.38</t>
  </si>
  <si>
    <t>7.39</t>
  </si>
  <si>
    <t>7.40</t>
  </si>
  <si>
    <t>7.41</t>
  </si>
  <si>
    <t>7.42</t>
  </si>
  <si>
    <t>7.43</t>
  </si>
  <si>
    <t>7.44</t>
  </si>
  <si>
    <t>7.45</t>
  </si>
  <si>
    <t>7.46</t>
  </si>
  <si>
    <t>7.47</t>
  </si>
  <si>
    <t>7.48</t>
  </si>
  <si>
    <t>7.49</t>
  </si>
  <si>
    <t>7.50</t>
  </si>
  <si>
    <t>7.51</t>
  </si>
  <si>
    <t>7.52</t>
  </si>
  <si>
    <t>7.53</t>
  </si>
  <si>
    <t>7.54</t>
  </si>
  <si>
    <t>7.55</t>
  </si>
  <si>
    <t>7.56</t>
  </si>
  <si>
    <t>7.57</t>
  </si>
  <si>
    <t>7.58</t>
  </si>
  <si>
    <t>7.59</t>
  </si>
  <si>
    <t>7.60</t>
  </si>
  <si>
    <t>7.61</t>
  </si>
  <si>
    <t>7.62</t>
  </si>
  <si>
    <t>7.63</t>
  </si>
  <si>
    <t>ГБУ КО "Многофункциональный центр предоставления государственных и муниципальных услуг Калужской области"</t>
  </si>
  <si>
    <t>ГБУ "Социально-реабилитационный центр для несовершеннолетних "Ровесник"</t>
  </si>
  <si>
    <t>ГБУ КО"Калужский областной социально-реабилитационный центр для несовершеннолетних "Витязь"</t>
  </si>
  <si>
    <t>ГБУКО "Калужский областной социально-реабилитационный центр для несовершеннолетних "Муромцево"</t>
  </si>
  <si>
    <t>ГБУ КО"Калужский областной социально-реабилитационный центр "Детство"</t>
  </si>
  <si>
    <t>ГАУ КО Калужской области "Центр организации детского и семейного отдыха "Развитие"</t>
  </si>
  <si>
    <t>ГБУ КО"Калужский областной центр социальной помощи семье и детям "Доверие"</t>
  </si>
  <si>
    <t>ГБУ КО"Боровский центр социальной помощи семье и детям "Гармония"</t>
  </si>
  <si>
    <t>ГБУКО "Калужский областной реабилитационный центр для детей и подростков с ограниченными возможностями "Доброта"</t>
  </si>
  <si>
    <t>ГБУ КО"Обнинский реабилитационный центр для детей и подростков с ограниченными возможностями "Доверие"</t>
  </si>
  <si>
    <t>ГБУ КО"Центр социальной помощи семье и детям "Родник"</t>
  </si>
  <si>
    <t>ГБУ КО«Куйбышевский социально-реабилитационный центр для несовершеннолетних»</t>
  </si>
  <si>
    <t>ГБУ КО«Мещовский социально-реабилитационный центр для несовершеннолетних»</t>
  </si>
  <si>
    <t>ГБУКО "Спас-Деменский социально-реабилитационный центр для несовершеннолетних «Черемушки»</t>
  </si>
  <si>
    <t>ГБУ КО«Обнинский центр социальной помощи семье и детям «Милосердие»</t>
  </si>
  <si>
    <t>ГБУ КО«Сухиничский социально-реабилитационный центр для несовершеннолетних «Лучики надежды»</t>
  </si>
  <si>
    <t>ГБУ КО«Калужский социально-реабилитационный центр для ннесовершеннолетних «Надежда» г.Калуга</t>
  </si>
  <si>
    <t>ГБУ КО«Социально-реабилитационный центр для несовершеннолетних «Радуга»</t>
  </si>
  <si>
    <t>Жиздринское МПЖКХ</t>
  </si>
  <si>
    <t>Отдел образования</t>
  </si>
  <si>
    <t>14.2</t>
  </si>
  <si>
    <t>ГАУ КО "Агенство по развитию малых форм торговли и бытового обслуживания Калужской области"</t>
  </si>
  <si>
    <t>ГКУ КО "Дирекция технопарка "Обнинск"</t>
  </si>
  <si>
    <t>13.4</t>
  </si>
  <si>
    <t>Агентство развития агропромышленного комплекса КО</t>
  </si>
  <si>
    <t>МАСОУ "Атлант"</t>
  </si>
  <si>
    <t>УМП "Водоканал"</t>
  </si>
  <si>
    <t>ОАО "Калужское предприятие железнодорожного  транспорта"</t>
  </si>
  <si>
    <t>12.2.6</t>
  </si>
  <si>
    <t>12.2.7</t>
  </si>
  <si>
    <t>КП "Бюро технической инвентаризации"</t>
  </si>
  <si>
    <t>ГП "Гостиница Приокская"</t>
  </si>
  <si>
    <t>МБОУ №12 "Ромашка" детский сад комбинированного вида</t>
  </si>
  <si>
    <t>МУП "Полигон ТБО"</t>
  </si>
  <si>
    <t>МУП "Калугаспецавтодор"</t>
  </si>
  <si>
    <t>Администрация СП "Село Букань"</t>
  </si>
  <si>
    <t>Администрация СП "Деревня Манино"</t>
  </si>
  <si>
    <t>Администрация СП "Деревня Игнатовка"</t>
  </si>
  <si>
    <t>Администрация СП "Деревня Заболотье"</t>
  </si>
  <si>
    <t>Администрация СП "Село Заречный"</t>
  </si>
  <si>
    <t>МУП "Людиновские тепловые сети"</t>
  </si>
  <si>
    <t>Министерство труда и социальной защиты Калужской области</t>
  </si>
  <si>
    <t>Необходимо оснастить</t>
  </si>
  <si>
    <t>Требуется оснастить</t>
  </si>
  <si>
    <t>ГКОУ "Людиновская специальная (коррекционная) школа-интернат для детей-сирот и детей, оставшихся без попечения родителей, с ограниченными возможностями здоровья VIII вида"</t>
  </si>
  <si>
    <t xml:space="preserve">ГКС(К)ОУ "Сосенская специальная (коррекционная) общеобразовательная школа-интернат VIII вида" </t>
  </si>
  <si>
    <t>ГКС(К)ОУ"Кировская специальная (коррекционная) общеобразовательная школа-интернат 1 вида"</t>
  </si>
  <si>
    <t xml:space="preserve">ГКС(К)ОУ "Мещовская специальная (коррекционная) общеобразовательная школа- интернат III-IV вида" </t>
  </si>
  <si>
    <t>ГКС(К)ОУ "Козельская специальная (коррекционная) общеобразовательная школа-интернат V вида"</t>
  </si>
  <si>
    <t>ГКОУ КО "Озерская специальная (коррекционная) общеобразовательная школа-интернат для обучающихся воспитанников с ограниченными возможностями здоровья"</t>
  </si>
  <si>
    <t>ГКС(К)ОУ "Ермолинская специальная (коррекционная) общеобразовательная школа-интернат VIII вида"</t>
  </si>
  <si>
    <t>ГКС(К)ОУ "Калужская специальная (коррекционная) общеобразовательная школа  VIII вида "Гармония"</t>
  </si>
  <si>
    <t>ГКООУКО "Редькинская санаторная школа-интернат "</t>
  </si>
  <si>
    <t>ГКОУ "Бетлицкая специальная (коррекционная) школа-интернат для детей-сирот и детей, оставшихся без попечения родителей, с ограниченными возможностями здоровья VIII вида"</t>
  </si>
  <si>
    <t>ГКС(К)ОУ "Троицкая специальная (корреционная) общеобразовательная школа-интернат VIII вида"</t>
  </si>
  <si>
    <t>ГКУ "Центр занятости населения Боровский район"</t>
  </si>
  <si>
    <t>ГКУ "Центр занятости населения Мосальского района"</t>
  </si>
  <si>
    <t>ГКУ "Центр занятости населения Спас-Деменский район"</t>
  </si>
  <si>
    <t>ГКУ "Центр занятости населения Ульяновского района"</t>
  </si>
  <si>
    <t>отдел соц. защиты населения администрации МР  "Ульяновский  район"</t>
  </si>
  <si>
    <t>отдел культуры администрации МР  "Ульяновский  район"</t>
  </si>
  <si>
    <t>отдел образования администрации МР  "Ульяновский  район"</t>
  </si>
  <si>
    <t>4.4</t>
  </si>
  <si>
    <t>Отдел соц. защиты населения администрации МР "Медынский район"</t>
  </si>
  <si>
    <t>Отдел аграрной политики и соц. обустройства села</t>
  </si>
  <si>
    <t>Министерство спорта Калужской области</t>
  </si>
  <si>
    <t>ГБУЗ КО "Калужская городская больница скорой мед. помощи" им.Шевченко К.Н.</t>
  </si>
  <si>
    <t>ГБУЗ КО "Городской родильный дом"</t>
  </si>
  <si>
    <t>11.38</t>
  </si>
  <si>
    <t>ГКУ КО "Центр организации закупок в сфере здравоохранения"</t>
  </si>
  <si>
    <t>отдел культуры администрации МО МР "Боровский район"</t>
  </si>
  <si>
    <t>отдел образования администрации МО МР "Боровский район"</t>
  </si>
  <si>
    <t>МУ "Социально-культурный центр Жуковского района"</t>
  </si>
  <si>
    <t>Администрация МО "г. Белоусово"</t>
  </si>
  <si>
    <t>МП "МО г. Белоусово "Водоканал"</t>
  </si>
  <si>
    <t>Администрация МО "СП с/с Победа"</t>
  </si>
  <si>
    <t>Администрация МО "СП с/с Чаусово"</t>
  </si>
  <si>
    <t>УМП "ЖКХ Чаусово"</t>
  </si>
  <si>
    <t>Администрация МО "СП д. Чубарово"</t>
  </si>
  <si>
    <t>Администрация МО "СП д. Тростье"</t>
  </si>
  <si>
    <t>Администрация МО "СП с. Истье"</t>
  </si>
  <si>
    <t>Администрация МО "СП с. Высокиничи"</t>
  </si>
  <si>
    <t>Администрация МО "СП д. Верховье"</t>
  </si>
  <si>
    <t>Администрация МО "СП с. Тарутино"</t>
  </si>
  <si>
    <t>отдел культуры Жуковского района</t>
  </si>
  <si>
    <t>финансовый отдел Жуковского района</t>
  </si>
  <si>
    <t>отдел образования Жуковского района</t>
  </si>
  <si>
    <t>МБУ "ЦБС" г. Калуга</t>
  </si>
  <si>
    <t>МБОУ ДОД ЦРТДиЮ "Созвездие" г. Калуги</t>
  </si>
  <si>
    <t>МП "Горэлектросети"</t>
  </si>
  <si>
    <t>Отдел финансов администрации МР "Мещовский район"</t>
  </si>
  <si>
    <t>Отдел культуры администрации МР "Мещовский район"</t>
  </si>
  <si>
    <t>Отдел образования администрации МР "Мещовский район"</t>
  </si>
  <si>
    <t>Отдел социальной защиты администрации МР "Мещовский район"</t>
  </si>
  <si>
    <t>Администрация МО СП "Поселок Мятлево"</t>
  </si>
  <si>
    <t>Муниципальное унитарное предприятие "Калужский лес"</t>
  </si>
  <si>
    <t>Унитарное муниципальное коммунально-бытовое предприятие МО "Поселок Мятлево"</t>
  </si>
  <si>
    <t>Муниципальное казенное учреждение "Износковский районный отдел культуры"</t>
  </si>
  <si>
    <t>4.5</t>
  </si>
  <si>
    <t>4.6</t>
  </si>
  <si>
    <t>ГКО "Региональный центр эффективности"</t>
  </si>
  <si>
    <t>Автономное учреждение "Управление государственной экспертизы"</t>
  </si>
  <si>
    <t>ГП "Регион Калужской области"</t>
  </si>
  <si>
    <t>ГП " Калугаоблводоканал"</t>
  </si>
  <si>
    <t>ГКО "Аварийно-восстановительная служба"</t>
  </si>
  <si>
    <t>ГКУ  "Управление капитального строительства"</t>
  </si>
  <si>
    <t>МКУ «ЦБ образовательных учреждений»</t>
  </si>
  <si>
    <t>МАОУ ДОД ДЮСШ "Квант"</t>
  </si>
  <si>
    <t>ГБОУ ДОД КО "СДЮСШ "Олимп"</t>
  </si>
  <si>
    <t>10.18</t>
  </si>
  <si>
    <t>ГАОУ ДО КО "ДЮСШ по футболу "Калуга"</t>
  </si>
  <si>
    <t>Отдел финансов администрации МР "Ферзиковский район"</t>
  </si>
  <si>
    <t>Отдел аграрной политики и социального обустройства села администрации МР "Ферзиковский район"</t>
  </si>
  <si>
    <t>Отдел развития социальной сферы администрации МР "Ферзиковский район"</t>
  </si>
  <si>
    <t>Отдел образования и молодежной политики администрации МР "Ферзиковский район"</t>
  </si>
  <si>
    <t>Отдел опеки и попечительства администрации МР "Ферзиковский район"</t>
  </si>
  <si>
    <t>Отдел социальной защиты администрации МР "Ферзиковский район"</t>
  </si>
  <si>
    <t>12.1.4</t>
  </si>
  <si>
    <t>ГБУЗ КО "Калужская городская больница №4 им. Хлюстина А.С."</t>
  </si>
  <si>
    <t>МП "Управление ЖКХ"</t>
  </si>
  <si>
    <t>ГАПОУ КО "Обнинский колледж технологий и услуг"</t>
  </si>
  <si>
    <t>ГБПОУ КО "Губернаторский аграрный колледж"</t>
  </si>
  <si>
    <t>ГБПОУ КО "Калужский педагогический колледж"</t>
  </si>
  <si>
    <t>ГБПОУ КО "Тарусский многопрофильный колледж"</t>
  </si>
  <si>
    <t>ГАПОУ КО "Калужский колледж питания и услуг"</t>
  </si>
  <si>
    <t xml:space="preserve">ГАПОУ КО "Калужский колледж сервиса и дизайна" </t>
  </si>
  <si>
    <t>ГБПОУ КО "Калужский транспортно-технологический техникум им. А.Т. Карпова"</t>
  </si>
  <si>
    <t>ГБПОУ КО "Перемышльский техникум эксплуатации транспорта"</t>
  </si>
  <si>
    <t>ГАПОУ КО "Людиновский индустриальный техникум"</t>
  </si>
  <si>
    <t>ГБПОУ КО "Ермолинский техникум"</t>
  </si>
  <si>
    <t>ГБПОУ КО "Колледж механизации и сервиса" г.Жуков</t>
  </si>
  <si>
    <t>ГБПОУ КО "Колледж транспорта и сервиса" г.Сухиничи</t>
  </si>
  <si>
    <t>ГБПОУ КО "Сосенский политехнический колледж"</t>
  </si>
  <si>
    <t>ГБПОУ КО "Калужский техникум электронных приборов"</t>
  </si>
  <si>
    <t>ГБПОУ КО "Калужский торгово-экономический колледж"</t>
  </si>
  <si>
    <t>ГБПОУ КО "Калужский технологический колледж"</t>
  </si>
  <si>
    <t>ГБПОУ КО "Кондровский гуманитарно-технический колледж"</t>
  </si>
  <si>
    <t>ГБПОУ КО "Калужский кадетский многопрофильный техникум""</t>
  </si>
  <si>
    <t>ГКС(К)ОУ "Калужская специальная (коррекционная) общеобразовательная школа-интернат №1 VII вида"</t>
  </si>
  <si>
    <t>ГКС(К)ОУ "Калужская специальная (коррекционная) общеобразовательная школа-интернат №5 II вида им. Ф.А. Рау"</t>
  </si>
  <si>
    <t>ГКС(К)ОУ"Обнинская специальная общеобразовательная (коррекционная)  школа-интернат VIII "Надежда"</t>
  </si>
  <si>
    <t>ГБПОУ КО "Калужский колледж современных технологий"</t>
  </si>
  <si>
    <t>ГБПОУ КО "Калужский колледж народного хозяйства и природообустройства"</t>
  </si>
  <si>
    <t>ГАУ "Центр организации детского и семейного отдыха "Развитие"</t>
  </si>
  <si>
    <t>ГАОУ ДПУ "Калужский государственный институт развития образования"</t>
  </si>
  <si>
    <t>ГБУ ДПО "Региональный центр военно-патриотического воспитания и подготовки граждан (молодёжи к военной службе")</t>
  </si>
  <si>
    <t>Отдел образования и охраны прав детства Управы МР "Барятинский район"</t>
  </si>
  <si>
    <t>МБОУ ДОД "ДООЦ" "Белка"  г. Калуги</t>
  </si>
  <si>
    <t>ГБУ КО "Кировский центр социальной помощи семье и детям "Паруса надежды"</t>
  </si>
  <si>
    <t>ГБПОУ КО "Калужский коммунально-строительный техникум" им. И.К. Ципулина</t>
  </si>
  <si>
    <t>ГАПОУ КО "Калужский технический колледж"</t>
  </si>
  <si>
    <t>ГБОУ ДОД "Областной центр дополнительного образования детей им. Ю.А. Гагарина"</t>
  </si>
  <si>
    <t>ГАОУ ДПО "Учебно-курсовой центр"</t>
  </si>
  <si>
    <t>ГБОУ ДОД "Областной эколого-биологический центр"</t>
  </si>
  <si>
    <t>ГАОУ ДО КО ДЮСШ"Анненки-ЦСП"</t>
  </si>
  <si>
    <t>ГКУ "Центр занятости населения г. Обнинска"</t>
  </si>
  <si>
    <t>ГКУ "Центр занятости населения г. Калуги"</t>
  </si>
  <si>
    <t>СП "Село Барятино"</t>
  </si>
  <si>
    <t>СП "Деревня Асмолово"</t>
  </si>
  <si>
    <t>СП "Деревня Бахмутово"</t>
  </si>
  <si>
    <t>СП "Деревня Кирсаново-Пятница"</t>
  </si>
  <si>
    <t>СП "Село Сильковичи"</t>
  </si>
  <si>
    <t>Администрация СП "Деревня Болва"</t>
  </si>
  <si>
    <t>Администрация СП "Село Буднянский"</t>
  </si>
  <si>
    <t>Администрация СП "Деревня Нестеры"</t>
  </si>
  <si>
    <t>Администрация СП "Село Лазинки"</t>
  </si>
  <si>
    <t>Администрация СП "Село Любунь"</t>
  </si>
  <si>
    <t>Администрация СП "Деревня Понизовье"</t>
  </si>
  <si>
    <t>Администрация СП "Деревня Снопот"</t>
  </si>
  <si>
    <t>Администрация СП "Деревня Теплово"</t>
  </si>
  <si>
    <t>Администрация СП "Село Павлиново"</t>
  </si>
  <si>
    <t>Администрация СП "Село Чипляево"</t>
  </si>
  <si>
    <t>Администрация СП "Хутор Новоалександровский"</t>
  </si>
  <si>
    <t>8.2</t>
  </si>
  <si>
    <t>8.3</t>
  </si>
  <si>
    <t>ОАО "Калугаавтодорпроект"</t>
  </si>
  <si>
    <t>Администрация МО "г.Жуков"</t>
  </si>
  <si>
    <t>Администрация МО СП "Село Ворсино"</t>
  </si>
  <si>
    <t>Городская управа МО ГП "Город Кондрово"</t>
  </si>
  <si>
    <t>Городская управа МО ГП "Поселок Товарково"</t>
  </si>
  <si>
    <t>Поселковая Управа МО ГП "Поселок Пятовский"</t>
  </si>
  <si>
    <t>Администрация МО СП "Деревня Рудня"</t>
  </si>
  <si>
    <t>Администрация МО СП "Деревня Старки"</t>
  </si>
  <si>
    <t>Администрация МО СП "Деревня Редькино"</t>
  </si>
  <si>
    <t>Администрация МО СП "Село Льва Толстого"</t>
  </si>
  <si>
    <t>Оснащено до 2016г.</t>
  </si>
  <si>
    <t>План оснащения на 2016 г.</t>
  </si>
  <si>
    <t>План оснащения на 2016 г</t>
  </si>
  <si>
    <t>719-387</t>
  </si>
  <si>
    <t>Лариса Федоровна</t>
  </si>
  <si>
    <t>56-26-21</t>
  </si>
  <si>
    <t>Гущина Ирина Викторовна</t>
  </si>
  <si>
    <t>ГБУЗ КО "Городская поликлиника"</t>
  </si>
  <si>
    <t>МКУ "СЕЗГХ"</t>
  </si>
  <si>
    <t>Архипова С.В.</t>
  </si>
  <si>
    <t>Бурлева С.В.</t>
  </si>
  <si>
    <t>2-25-08</t>
  </si>
  <si>
    <t>Большакова Г.А.</t>
  </si>
  <si>
    <t>2-19-70</t>
  </si>
  <si>
    <t>Королева Е.Н.</t>
  </si>
  <si>
    <t>2-22-68</t>
  </si>
  <si>
    <t>Паршутин И.А.</t>
  </si>
  <si>
    <t>2-24-94</t>
  </si>
  <si>
    <t>Отдел финансов администрации МР "Козельский район"</t>
  </si>
  <si>
    <t>Отдел культуры администрации МР "Козельский район"</t>
  </si>
  <si>
    <t>Отдел образования администрации МР "Козельский район"</t>
  </si>
  <si>
    <t>Отдел социальной защиты населения МР "Козельский район"</t>
  </si>
  <si>
    <t>(48442)2-42-46</t>
  </si>
  <si>
    <t>2-72-01</t>
  </si>
  <si>
    <t>Старостина Т.Г.</t>
  </si>
  <si>
    <t>(48442)4-11-30</t>
  </si>
  <si>
    <t>(48442)4-11-52</t>
  </si>
  <si>
    <t>Щербакова Н.П.</t>
  </si>
  <si>
    <t>(48445) 2-17-63</t>
  </si>
  <si>
    <t>Витчинов Н.А.</t>
  </si>
  <si>
    <t>МДОУ "Детский сад №11"Аленушка"</t>
  </si>
  <si>
    <t>Сидорина Е.А.</t>
  </si>
  <si>
    <t>2-17-45</t>
  </si>
  <si>
    <t>Баглик С.П.</t>
  </si>
  <si>
    <t>2-51-42</t>
  </si>
  <si>
    <t>Андрианов В.В.</t>
  </si>
  <si>
    <t>2-51-81</t>
  </si>
  <si>
    <t>Клюева А.А.</t>
  </si>
  <si>
    <t>2-31-33</t>
  </si>
  <si>
    <t>Голополосов Е.Ю.</t>
  </si>
  <si>
    <t>8-48452-2-10-79</t>
  </si>
  <si>
    <t>Шишкова Т.И.</t>
  </si>
  <si>
    <t>8-48452-2-11-16</t>
  </si>
  <si>
    <t>Паршутина Е.Н.</t>
  </si>
  <si>
    <t>8-48452-2-11-98</t>
  </si>
  <si>
    <t>Носова Е.В.</t>
  </si>
  <si>
    <t>2-19-68</t>
  </si>
  <si>
    <t>Кучерова Юлия Сергеевна</t>
  </si>
  <si>
    <t xml:space="preserve">(48447) 9-11-42
</t>
  </si>
  <si>
    <t>8(48444)6-47-73</t>
  </si>
  <si>
    <t>Олег Николаевич</t>
  </si>
  <si>
    <t xml:space="preserve">зам. </t>
  </si>
  <si>
    <t>МУЖКП "Болва"</t>
  </si>
  <si>
    <t>МУП "Печатный двор"</t>
  </si>
  <si>
    <t>УМП "ЖКХ Победа"</t>
  </si>
  <si>
    <t>МП "КУБ Истье"</t>
  </si>
  <si>
    <t>МУП "Теплоснабжение"</t>
  </si>
  <si>
    <t>МОУ "Основная общеобразовательная школа" д.Чубарово</t>
  </si>
  <si>
    <t>Кириенко Наталья Алексеевна</t>
  </si>
  <si>
    <t>8(48432) 54-360</t>
  </si>
  <si>
    <t>МБОУ СОШ "Технический Лицей"</t>
  </si>
  <si>
    <t>Городское поселение "Город Киров"</t>
  </si>
  <si>
    <t>Сельские поселения</t>
  </si>
  <si>
    <t>за 2 кв. 2016 г.</t>
  </si>
  <si>
    <t>МКУ "Центр бухгалтерского учета и сопровождения хозяйственной деятельности" (МБУ "ЦБУ и СХД")</t>
  </si>
  <si>
    <t>МАУ "Дирекция спортивных сооружений"</t>
  </si>
  <si>
    <t>ГБУК "Калужский областной колледж культуры и искусств"</t>
  </si>
  <si>
    <t>Администрация МО СП "Никольское"</t>
  </si>
  <si>
    <t>МП "Служба единого заказчика"</t>
  </si>
  <si>
    <t>МКОУ ДОД "ЦДТ"</t>
  </si>
  <si>
    <t>МБДУ "Центр внешкольной работы имени Героя Советского Союза Василия Петрова" Малоярославецкого района КО</t>
  </si>
  <si>
    <t>МКУДО Малоярославецкая ДЮСШ</t>
  </si>
  <si>
    <t>МБУ "АТО" Дзержинского района</t>
  </si>
  <si>
    <t>ГБПОУ КО "Кировский индустриально-педагогический колледж им. А.П.Чурилина"</t>
  </si>
  <si>
    <t>МП "Полигон"</t>
  </si>
</sst>
</file>

<file path=xl/styles.xml><?xml version="1.0" encoding="utf-8"?>
<styleSheet xmlns="http://schemas.openxmlformats.org/spreadsheetml/2006/main">
  <numFmts count="3">
    <numFmt numFmtId="172" formatCode="dd/mm/yy;@"/>
    <numFmt numFmtId="173" formatCode="0.0%"/>
    <numFmt numFmtId="174" formatCode="0.000"/>
  </numFmts>
  <fonts count="24"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4"/>
      <name val="Arial"/>
      <family val="2"/>
      <charset val="204"/>
    </font>
    <font>
      <b/>
      <sz val="14"/>
      <name val="Times New Roman"/>
      <family val="1"/>
      <charset val="1"/>
    </font>
    <font>
      <b/>
      <sz val="14"/>
      <name val="Times New Roman"/>
      <family val="1"/>
      <charset val="204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u/>
      <sz val="8"/>
      <color indexed="12"/>
      <name val="Arial"/>
      <family val="2"/>
      <charset val="204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i/>
      <sz val="12"/>
      <name val="Times New Roman"/>
      <family val="1"/>
      <charset val="204"/>
    </font>
    <font>
      <b/>
      <u/>
      <sz val="10"/>
      <name val="Arial"/>
      <family val="2"/>
      <charset val="204"/>
    </font>
    <font>
      <b/>
      <u/>
      <sz val="12"/>
      <name val="Arial"/>
      <family val="2"/>
      <charset val="204"/>
    </font>
    <font>
      <b/>
      <sz val="13"/>
      <name val="Times New Roman"/>
      <family val="1"/>
      <charset val="1"/>
    </font>
    <font>
      <b/>
      <sz val="10"/>
      <name val="Times New Roman"/>
      <family val="1"/>
      <charset val="204"/>
    </font>
    <font>
      <sz val="10"/>
      <color indexed="12"/>
      <name val="Arial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</borders>
  <cellStyleXfs count="3">
    <xf numFmtId="0" fontId="0" fillId="0" borderId="0"/>
    <xf numFmtId="0" fontId="12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345">
    <xf numFmtId="0" fontId="0" fillId="0" borderId="0" xfId="0"/>
    <xf numFmtId="0" fontId="9" fillId="0" borderId="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173" fontId="6" fillId="0" borderId="0" xfId="0" applyNumberFormat="1" applyFont="1" applyFill="1" applyBorder="1" applyAlignment="1">
      <alignment horizontal="center" vertical="center"/>
    </xf>
    <xf numFmtId="10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19" fillId="0" borderId="0" xfId="0" applyFont="1" applyFill="1"/>
    <xf numFmtId="0" fontId="10" fillId="0" borderId="2" xfId="0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0" fillId="0" borderId="0" xfId="0" applyFont="1" applyFill="1"/>
    <xf numFmtId="172" fontId="8" fillId="0" borderId="7" xfId="0" applyNumberFormat="1" applyFont="1" applyFill="1" applyBorder="1" applyAlignment="1">
      <alignment horizontal="center"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 wrapText="1"/>
    </xf>
    <xf numFmtId="172" fontId="8" fillId="0" borderId="9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49" fontId="8" fillId="0" borderId="12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vertical="center" wrapText="1"/>
    </xf>
    <xf numFmtId="172" fontId="7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 vertical="center"/>
    </xf>
    <xf numFmtId="49" fontId="8" fillId="0" borderId="13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vertical="center" wrapText="1"/>
    </xf>
    <xf numFmtId="0" fontId="9" fillId="0" borderId="14" xfId="0" applyNumberFormat="1" applyFont="1" applyFill="1" applyBorder="1" applyAlignment="1">
      <alignment horizontal="center" vertical="center" wrapText="1"/>
    </xf>
    <xf numFmtId="0" fontId="9" fillId="0" borderId="15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left" vertical="center" wrapText="1"/>
    </xf>
    <xf numFmtId="172" fontId="8" fillId="0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49" fontId="11" fillId="0" borderId="16" xfId="0" applyNumberFormat="1" applyFont="1" applyFill="1" applyBorder="1" applyAlignment="1">
      <alignment horizontal="center" vertical="center" wrapText="1"/>
    </xf>
    <xf numFmtId="49" fontId="11" fillId="0" borderId="17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left" vertical="center" wrapText="1"/>
    </xf>
    <xf numFmtId="49" fontId="7" fillId="0" borderId="8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49" fontId="7" fillId="0" borderId="7" xfId="0" applyNumberFormat="1" applyFont="1" applyFill="1" applyBorder="1" applyAlignment="1">
      <alignment horizontal="center" vertical="center" wrapText="1"/>
    </xf>
    <xf numFmtId="172" fontId="11" fillId="0" borderId="7" xfId="0" applyNumberFormat="1" applyFont="1" applyFill="1" applyBorder="1" applyAlignment="1">
      <alignment horizontal="center" vertical="center" wrapText="1"/>
    </xf>
    <xf numFmtId="49" fontId="11" fillId="0" borderId="18" xfId="0" applyNumberFormat="1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vertical="center"/>
    </xf>
    <xf numFmtId="0" fontId="9" fillId="0" borderId="19" xfId="0" applyNumberFormat="1" applyFont="1" applyFill="1" applyBorder="1" applyAlignment="1">
      <alignment horizontal="center" vertical="center" wrapText="1"/>
    </xf>
    <xf numFmtId="172" fontId="11" fillId="0" borderId="20" xfId="0" applyNumberFormat="1" applyFont="1" applyFill="1" applyBorder="1" applyAlignment="1">
      <alignment horizontal="center" vertical="center" wrapText="1"/>
    </xf>
    <xf numFmtId="49" fontId="8" fillId="0" borderId="21" xfId="0" applyNumberFormat="1" applyFont="1" applyFill="1" applyBorder="1" applyAlignment="1">
      <alignment horizontal="center" vertical="center" wrapText="1"/>
    </xf>
    <xf numFmtId="49" fontId="9" fillId="0" borderId="7" xfId="0" applyNumberFormat="1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vertical="center" wrapText="1"/>
    </xf>
    <xf numFmtId="49" fontId="11" fillId="0" borderId="21" xfId="0" applyNumberFormat="1" applyFont="1" applyFill="1" applyBorder="1" applyAlignment="1">
      <alignment horizontal="center" vertical="center" wrapText="1"/>
    </xf>
    <xf numFmtId="172" fontId="11" fillId="0" borderId="11" xfId="0" applyNumberFormat="1" applyFont="1" applyFill="1" applyBorder="1" applyAlignment="1">
      <alignment horizontal="center" vertical="center" wrapText="1"/>
    </xf>
    <xf numFmtId="49" fontId="11" fillId="0" borderId="9" xfId="0" applyNumberFormat="1" applyFont="1" applyFill="1" applyBorder="1" applyAlignment="1">
      <alignment horizontal="center" vertical="center" wrapText="1"/>
    </xf>
    <xf numFmtId="49" fontId="8" fillId="0" borderId="23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horizontal="left" vertical="center" wrapText="1"/>
    </xf>
    <xf numFmtId="172" fontId="8" fillId="0" borderId="14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9" fillId="0" borderId="24" xfId="0" applyNumberFormat="1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vertical="center" wrapText="1"/>
    </xf>
    <xf numFmtId="172" fontId="8" fillId="0" borderId="25" xfId="0" applyNumberFormat="1" applyFont="1" applyFill="1" applyBorder="1" applyAlignment="1">
      <alignment horizontal="center" vertical="center" wrapText="1"/>
    </xf>
    <xf numFmtId="49" fontId="8" fillId="0" borderId="25" xfId="0" applyNumberFormat="1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left" vertical="center" wrapText="1"/>
    </xf>
    <xf numFmtId="0" fontId="9" fillId="0" borderId="26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172" fontId="9" fillId="0" borderId="9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0" fontId="12" fillId="0" borderId="9" xfId="1" applyFont="1" applyFill="1" applyBorder="1" applyAlignment="1">
      <alignment horizontal="center" vertical="center" wrapText="1"/>
    </xf>
    <xf numFmtId="0" fontId="12" fillId="0" borderId="9" xfId="1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center" vertical="center" wrapText="1"/>
    </xf>
    <xf numFmtId="172" fontId="11" fillId="0" borderId="9" xfId="0" applyNumberFormat="1" applyFont="1" applyFill="1" applyBorder="1" applyAlignment="1">
      <alignment horizontal="center" vertical="center" wrapText="1"/>
    </xf>
    <xf numFmtId="172" fontId="7" fillId="0" borderId="7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9" fillId="0" borderId="7" xfId="0" applyNumberFormat="1" applyFont="1" applyFill="1" applyBorder="1" applyAlignment="1">
      <alignment horizontal="center" vertical="center" wrapText="1"/>
    </xf>
    <xf numFmtId="0" fontId="9" fillId="0" borderId="27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/>
    <xf numFmtId="49" fontId="3" fillId="0" borderId="8" xfId="0" applyNumberFormat="1" applyFont="1" applyFill="1" applyBorder="1" applyAlignment="1">
      <alignment horizontal="left" vertical="center" wrapText="1"/>
    </xf>
    <xf numFmtId="172" fontId="7" fillId="0" borderId="27" xfId="0" applyNumberFormat="1" applyFont="1" applyFill="1" applyBorder="1" applyAlignment="1">
      <alignment horizontal="center" vertical="center" wrapText="1"/>
    </xf>
    <xf numFmtId="49" fontId="7" fillId="0" borderId="27" xfId="0" applyNumberFormat="1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0" fillId="0" borderId="23" xfId="0" applyFont="1" applyFill="1" applyBorder="1"/>
    <xf numFmtId="0" fontId="18" fillId="0" borderId="28" xfId="0" applyFont="1" applyFill="1" applyBorder="1" applyAlignment="1">
      <alignment horizontal="center" vertical="center" wrapText="1"/>
    </xf>
    <xf numFmtId="172" fontId="2" fillId="0" borderId="23" xfId="0" applyNumberFormat="1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left"/>
    </xf>
    <xf numFmtId="0" fontId="9" fillId="0" borderId="6" xfId="0" applyNumberFormat="1" applyFont="1" applyFill="1" applyBorder="1" applyAlignment="1">
      <alignment horizontal="center" vertical="center" wrapText="1"/>
    </xf>
    <xf numFmtId="0" fontId="9" fillId="0" borderId="23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/>
    <xf numFmtId="172" fontId="2" fillId="0" borderId="15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 vertical="center" wrapText="1"/>
    </xf>
    <xf numFmtId="0" fontId="0" fillId="0" borderId="29" xfId="0" applyFont="1" applyFill="1" applyBorder="1"/>
    <xf numFmtId="0" fontId="18" fillId="0" borderId="29" xfId="0" applyFont="1" applyFill="1" applyBorder="1" applyAlignment="1">
      <alignment horizontal="center" vertical="center" wrapText="1"/>
    </xf>
    <xf numFmtId="172" fontId="2" fillId="0" borderId="29" xfId="0" applyNumberFormat="1" applyFont="1" applyFill="1" applyBorder="1" applyAlignment="1">
      <alignment horizontal="center" vertical="center"/>
    </xf>
    <xf numFmtId="49" fontId="2" fillId="0" borderId="29" xfId="0" applyNumberFormat="1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left"/>
    </xf>
    <xf numFmtId="0" fontId="8" fillId="0" borderId="30" xfId="0" applyNumberFormat="1" applyFont="1" applyFill="1" applyBorder="1" applyAlignment="1">
      <alignment horizontal="center" vertical="center" wrapText="1"/>
    </xf>
    <xf numFmtId="0" fontId="9" fillId="0" borderId="29" xfId="0" applyNumberFormat="1" applyFont="1" applyFill="1" applyBorder="1" applyAlignment="1">
      <alignment horizontal="center" vertical="center" wrapText="1"/>
    </xf>
    <xf numFmtId="172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wrapText="1"/>
    </xf>
    <xf numFmtId="1" fontId="0" fillId="0" borderId="0" xfId="0" applyNumberFormat="1" applyFont="1" applyFill="1" applyAlignment="1">
      <alignment horizontal="center" vertical="center"/>
    </xf>
    <xf numFmtId="173" fontId="0" fillId="0" borderId="0" xfId="0" applyNumberFormat="1" applyFont="1" applyFill="1" applyAlignment="1">
      <alignment horizontal="center" vertical="center"/>
    </xf>
    <xf numFmtId="174" fontId="2" fillId="0" borderId="0" xfId="0" applyNumberFormat="1" applyFont="1" applyFill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7" fillId="0" borderId="11" xfId="0" applyFont="1" applyFill="1" applyBorder="1" applyAlignment="1">
      <alignment vertical="center" wrapText="1"/>
    </xf>
    <xf numFmtId="172" fontId="7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72" fontId="8" fillId="0" borderId="31" xfId="0" applyNumberFormat="1" applyFont="1" applyFill="1" applyBorder="1" applyAlignment="1">
      <alignment horizontal="center" vertical="center" wrapText="1"/>
    </xf>
    <xf numFmtId="49" fontId="8" fillId="0" borderId="31" xfId="0" applyNumberFormat="1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left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9" fillId="0" borderId="31" xfId="0" applyNumberFormat="1" applyFont="1" applyFill="1" applyBorder="1" applyAlignment="1">
      <alignment horizontal="center" vertical="center" wrapText="1"/>
    </xf>
    <xf numFmtId="0" fontId="9" fillId="0" borderId="32" xfId="0" applyNumberFormat="1" applyFont="1" applyFill="1" applyBorder="1" applyAlignment="1">
      <alignment horizontal="center" vertical="center" wrapText="1"/>
    </xf>
    <xf numFmtId="0" fontId="9" fillId="0" borderId="33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horizontal="center" vertical="center" wrapText="1"/>
    </xf>
    <xf numFmtId="1" fontId="10" fillId="2" borderId="2" xfId="0" applyNumberFormat="1" applyFont="1" applyFill="1" applyBorder="1" applyAlignment="1">
      <alignment horizontal="center" vertical="center" wrapText="1"/>
    </xf>
    <xf numFmtId="0" fontId="9" fillId="2" borderId="22" xfId="0" applyNumberFormat="1" applyFont="1" applyFill="1" applyBorder="1" applyAlignment="1">
      <alignment horizontal="center" vertical="center" wrapText="1"/>
    </xf>
    <xf numFmtId="0" fontId="9" fillId="2" borderId="1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9" fillId="2" borderId="9" xfId="0" applyNumberFormat="1" applyFont="1" applyFill="1" applyBorder="1" applyAlignment="1">
      <alignment horizontal="center" vertical="center" wrapText="1"/>
    </xf>
    <xf numFmtId="0" fontId="9" fillId="2" borderId="10" xfId="0" applyNumberFormat="1" applyFont="1" applyFill="1" applyBorder="1" applyAlignment="1">
      <alignment horizontal="center" vertical="center" wrapText="1"/>
    </xf>
    <xf numFmtId="0" fontId="9" fillId="2" borderId="34" xfId="0" applyNumberFormat="1" applyFont="1" applyFill="1" applyBorder="1" applyAlignment="1">
      <alignment horizontal="center" vertical="center" wrapText="1"/>
    </xf>
    <xf numFmtId="0" fontId="9" fillId="2" borderId="14" xfId="0" applyNumberFormat="1" applyFont="1" applyFill="1" applyBorder="1" applyAlignment="1">
      <alignment horizontal="center" vertical="center" wrapText="1"/>
    </xf>
    <xf numFmtId="0" fontId="9" fillId="2" borderId="24" xfId="0" applyNumberFormat="1" applyFont="1" applyFill="1" applyBorder="1" applyAlignment="1">
      <alignment horizontal="center" vertical="center" wrapText="1"/>
    </xf>
    <xf numFmtId="0" fontId="9" fillId="2" borderId="35" xfId="0" applyNumberFormat="1" applyFont="1" applyFill="1" applyBorder="1" applyAlignment="1">
      <alignment horizontal="center" vertical="center" wrapText="1"/>
    </xf>
    <xf numFmtId="0" fontId="9" fillId="2" borderId="25" xfId="0" applyNumberFormat="1" applyFont="1" applyFill="1" applyBorder="1" applyAlignment="1">
      <alignment horizontal="center" vertical="center" wrapText="1"/>
    </xf>
    <xf numFmtId="0" fontId="9" fillId="2" borderId="26" xfId="0" applyNumberFormat="1" applyFont="1" applyFill="1" applyBorder="1" applyAlignment="1">
      <alignment horizontal="center" vertical="center" wrapText="1"/>
    </xf>
    <xf numFmtId="0" fontId="9" fillId="2" borderId="20" xfId="0" applyNumberFormat="1" applyFont="1" applyFill="1" applyBorder="1" applyAlignment="1">
      <alignment horizontal="center" vertical="center" wrapText="1"/>
    </xf>
    <xf numFmtId="0" fontId="9" fillId="2" borderId="7" xfId="0" applyNumberFormat="1" applyFont="1" applyFill="1" applyBorder="1" applyAlignment="1">
      <alignment horizontal="center" vertical="center" wrapText="1"/>
    </xf>
    <xf numFmtId="0" fontId="9" fillId="2" borderId="19" xfId="0" applyNumberFormat="1" applyFont="1" applyFill="1" applyBorder="1" applyAlignment="1">
      <alignment horizontal="center" vertical="center" wrapText="1"/>
    </xf>
    <xf numFmtId="0" fontId="9" fillId="2" borderId="31" xfId="0" applyNumberFormat="1" applyFont="1" applyFill="1" applyBorder="1" applyAlignment="1">
      <alignment horizontal="center" vertical="center" wrapText="1"/>
    </xf>
    <xf numFmtId="0" fontId="9" fillId="2" borderId="27" xfId="0" applyNumberFormat="1" applyFont="1" applyFill="1" applyBorder="1" applyAlignment="1">
      <alignment horizontal="center" vertical="center" wrapText="1"/>
    </xf>
    <xf numFmtId="0" fontId="9" fillId="2" borderId="15" xfId="0" applyNumberFormat="1" applyFont="1" applyFill="1" applyBorder="1" applyAlignment="1">
      <alignment horizontal="center" vertical="center" wrapText="1"/>
    </xf>
    <xf numFmtId="0" fontId="9" fillId="2" borderId="6" xfId="0" applyNumberFormat="1" applyFont="1" applyFill="1" applyBorder="1" applyAlignment="1">
      <alignment horizontal="center" vertical="center" wrapText="1"/>
    </xf>
    <xf numFmtId="0" fontId="8" fillId="2" borderId="30" xfId="0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/>
    </xf>
    <xf numFmtId="1" fontId="0" fillId="2" borderId="0" xfId="0" applyNumberFormat="1" applyFont="1" applyFill="1" applyAlignment="1">
      <alignment horizontal="center" vertical="center"/>
    </xf>
    <xf numFmtId="0" fontId="9" fillId="2" borderId="9" xfId="0" applyFont="1" applyFill="1" applyBorder="1" applyAlignment="1">
      <alignment horizontal="left" vertical="center" wrapText="1"/>
    </xf>
    <xf numFmtId="0" fontId="8" fillId="2" borderId="9" xfId="0" applyFont="1" applyFill="1" applyBorder="1" applyAlignment="1">
      <alignment vertical="center" wrapText="1"/>
    </xf>
    <xf numFmtId="0" fontId="7" fillId="2" borderId="9" xfId="0" applyFont="1" applyFill="1" applyBorder="1" applyAlignment="1">
      <alignment vertical="center" wrapText="1"/>
    </xf>
    <xf numFmtId="0" fontId="11" fillId="2" borderId="9" xfId="0" applyFont="1" applyFill="1" applyBorder="1" applyAlignment="1">
      <alignment vertical="center" wrapText="1"/>
    </xf>
    <xf numFmtId="0" fontId="11" fillId="2" borderId="14" xfId="0" applyFont="1" applyFill="1" applyBorder="1" applyAlignment="1">
      <alignment vertical="center" wrapText="1"/>
    </xf>
    <xf numFmtId="0" fontId="11" fillId="2" borderId="36" xfId="0" applyFont="1" applyFill="1" applyBorder="1" applyAlignment="1">
      <alignment vertical="center" wrapText="1"/>
    </xf>
    <xf numFmtId="0" fontId="7" fillId="2" borderId="36" xfId="0" applyFont="1" applyFill="1" applyBorder="1" applyAlignment="1">
      <alignment vertical="center" wrapText="1"/>
    </xf>
    <xf numFmtId="0" fontId="9" fillId="2" borderId="36" xfId="0" applyFont="1" applyFill="1" applyBorder="1" applyAlignment="1">
      <alignment horizontal="left" vertical="center" wrapText="1"/>
    </xf>
    <xf numFmtId="0" fontId="8" fillId="2" borderId="36" xfId="0" applyFont="1" applyFill="1" applyBorder="1" applyAlignment="1">
      <alignment vertical="center" wrapText="1"/>
    </xf>
    <xf numFmtId="0" fontId="11" fillId="2" borderId="4" xfId="0" applyFont="1" applyFill="1" applyBorder="1" applyAlignment="1">
      <alignment vertical="center" wrapText="1"/>
    </xf>
    <xf numFmtId="0" fontId="7" fillId="2" borderId="7" xfId="0" applyFont="1" applyFill="1" applyBorder="1" applyAlignment="1">
      <alignment vertical="center" wrapText="1"/>
    </xf>
    <xf numFmtId="0" fontId="7" fillId="2" borderId="17" xfId="0" applyFont="1" applyFill="1" applyBorder="1" applyAlignment="1">
      <alignment vertical="center" wrapText="1"/>
    </xf>
    <xf numFmtId="0" fontId="11" fillId="2" borderId="18" xfId="0" applyFont="1" applyFill="1" applyBorder="1" applyAlignment="1">
      <alignment horizontal="left" vertical="center" wrapText="1"/>
    </xf>
    <xf numFmtId="0" fontId="11" fillId="2" borderId="15" xfId="0" applyFont="1" applyFill="1" applyBorder="1" applyAlignment="1">
      <alignment horizontal="left" vertical="center" wrapText="1"/>
    </xf>
    <xf numFmtId="0" fontId="11" fillId="2" borderId="37" xfId="0" applyFont="1" applyFill="1" applyBorder="1" applyAlignment="1">
      <alignment horizontal="left" vertical="center" wrapText="1"/>
    </xf>
    <xf numFmtId="0" fontId="23" fillId="2" borderId="17" xfId="0" applyFont="1" applyFill="1" applyBorder="1" applyAlignment="1">
      <alignment vertical="center" wrapText="1"/>
    </xf>
    <xf numFmtId="0" fontId="9" fillId="2" borderId="22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0" fontId="9" fillId="2" borderId="14" xfId="0" applyFont="1" applyFill="1" applyBorder="1" applyAlignment="1">
      <alignment horizontal="left" vertical="center" wrapText="1"/>
    </xf>
    <xf numFmtId="0" fontId="8" fillId="2" borderId="25" xfId="0" applyFont="1" applyFill="1" applyBorder="1" applyAlignment="1">
      <alignment vertical="center" wrapText="1"/>
    </xf>
    <xf numFmtId="0" fontId="9" fillId="2" borderId="9" xfId="0" applyFont="1" applyFill="1" applyBorder="1" applyAlignment="1">
      <alignment vertical="center" wrapText="1"/>
    </xf>
    <xf numFmtId="0" fontId="11" fillId="2" borderId="7" xfId="0" applyFont="1" applyFill="1" applyBorder="1" applyAlignment="1">
      <alignment vertical="center" wrapText="1"/>
    </xf>
    <xf numFmtId="0" fontId="9" fillId="2" borderId="31" xfId="0" applyFont="1" applyFill="1" applyBorder="1" applyAlignment="1">
      <alignment horizontal="left" vertical="center" wrapText="1"/>
    </xf>
    <xf numFmtId="0" fontId="8" fillId="2" borderId="33" xfId="0" applyFont="1" applyFill="1" applyBorder="1" applyAlignment="1">
      <alignment vertical="center" wrapText="1"/>
    </xf>
    <xf numFmtId="0" fontId="18" fillId="2" borderId="15" xfId="0" applyFont="1" applyFill="1" applyBorder="1" applyAlignment="1">
      <alignment horizontal="center" vertical="center" wrapText="1"/>
    </xf>
    <xf numFmtId="0" fontId="18" fillId="2" borderId="28" xfId="0" applyFont="1" applyFill="1" applyBorder="1" applyAlignment="1">
      <alignment horizontal="center" vertical="center" wrapText="1"/>
    </xf>
    <xf numFmtId="0" fontId="18" fillId="2" borderId="29" xfId="0" applyFont="1" applyFill="1" applyBorder="1" applyAlignment="1">
      <alignment horizontal="center" vertical="center" wrapText="1"/>
    </xf>
    <xf numFmtId="0" fontId="0" fillId="2" borderId="0" xfId="0" applyFont="1" applyFill="1"/>
    <xf numFmtId="0" fontId="8" fillId="2" borderId="11" xfId="0" applyFont="1" applyFill="1" applyBorder="1" applyAlignment="1">
      <alignment horizontal="center" vertical="center" wrapText="1"/>
    </xf>
    <xf numFmtId="1" fontId="11" fillId="2" borderId="11" xfId="0" applyNumberFormat="1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1" fontId="11" fillId="2" borderId="9" xfId="0" applyNumberFormat="1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1" fontId="9" fillId="2" borderId="9" xfId="0" applyNumberFormat="1" applyFont="1" applyFill="1" applyBorder="1" applyAlignment="1">
      <alignment horizontal="center" vertical="center" wrapText="1"/>
    </xf>
    <xf numFmtId="1" fontId="11" fillId="2" borderId="7" xfId="0" applyNumberFormat="1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1" fontId="11" fillId="2" borderId="15" xfId="0" applyNumberFormat="1" applyFont="1" applyFill="1" applyBorder="1" applyAlignment="1">
      <alignment horizontal="center" vertical="center" wrapText="1"/>
    </xf>
    <xf numFmtId="1" fontId="11" fillId="2" borderId="4" xfId="0" applyNumberFormat="1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 wrapText="1"/>
    </xf>
    <xf numFmtId="1" fontId="6" fillId="2" borderId="38" xfId="0" applyNumberFormat="1" applyFont="1" applyFill="1" applyBorder="1" applyAlignment="1">
      <alignment horizontal="center" vertical="center" wrapText="1"/>
    </xf>
    <xf numFmtId="1" fontId="3" fillId="2" borderId="0" xfId="0" applyNumberFormat="1" applyFont="1" applyFill="1" applyAlignment="1">
      <alignment horizontal="center" vertical="top" wrapText="1"/>
    </xf>
    <xf numFmtId="0" fontId="3" fillId="2" borderId="0" xfId="0" applyFont="1" applyFill="1" applyAlignment="1">
      <alignment horizontal="center" vertical="top" wrapText="1"/>
    </xf>
    <xf numFmtId="1" fontId="3" fillId="2" borderId="0" xfId="0" applyNumberFormat="1" applyFont="1" applyFill="1" applyAlignment="1">
      <alignment horizontal="center" wrapText="1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173" fontId="6" fillId="2" borderId="0" xfId="0" applyNumberFormat="1" applyFont="1" applyFill="1" applyBorder="1" applyAlignment="1">
      <alignment horizontal="center" vertical="center"/>
    </xf>
    <xf numFmtId="10" fontId="6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19" fillId="2" borderId="0" xfId="0" applyFont="1" applyFill="1"/>
    <xf numFmtId="0" fontId="10" fillId="2" borderId="2" xfId="0" applyFont="1" applyFill="1" applyBorder="1" applyAlignment="1">
      <alignment horizontal="center" vertical="center"/>
    </xf>
    <xf numFmtId="0" fontId="9" fillId="2" borderId="39" xfId="0" applyFont="1" applyFill="1" applyBorder="1" applyAlignment="1">
      <alignment horizontal="center" vertical="center" wrapText="1"/>
    </xf>
    <xf numFmtId="0" fontId="9" fillId="2" borderId="40" xfId="0" applyFont="1" applyFill="1" applyBorder="1" applyAlignment="1">
      <alignment horizontal="center" vertical="center" wrapText="1"/>
    </xf>
    <xf numFmtId="0" fontId="9" fillId="2" borderId="41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vertical="center" wrapText="1"/>
    </xf>
    <xf numFmtId="0" fontId="11" fillId="2" borderId="0" xfId="0" applyFont="1" applyFill="1" applyAlignment="1">
      <alignment wrapText="1"/>
    </xf>
    <xf numFmtId="172" fontId="9" fillId="2" borderId="9" xfId="0" applyNumberFormat="1" applyFont="1" applyFill="1" applyBorder="1" applyAlignment="1">
      <alignment horizontal="center" vertical="center" wrapText="1"/>
    </xf>
    <xf numFmtId="49" fontId="9" fillId="2" borderId="9" xfId="0" applyNumberFormat="1" applyFont="1" applyFill="1" applyBorder="1" applyAlignment="1">
      <alignment horizontal="center" vertical="center" wrapText="1"/>
    </xf>
    <xf numFmtId="49" fontId="9" fillId="2" borderId="4" xfId="0" applyNumberFormat="1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left" vertical="center" wrapText="1"/>
    </xf>
    <xf numFmtId="49" fontId="9" fillId="2" borderId="11" xfId="0" applyNumberFormat="1" applyFont="1" applyFill="1" applyBorder="1" applyAlignment="1">
      <alignment horizontal="center" vertical="center" wrapText="1"/>
    </xf>
    <xf numFmtId="49" fontId="11" fillId="2" borderId="9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 wrapText="1"/>
    </xf>
    <xf numFmtId="0" fontId="16" fillId="2" borderId="9" xfId="1" applyNumberFormat="1" applyFont="1" applyFill="1" applyBorder="1" applyAlignment="1" applyProtection="1">
      <alignment vertical="center" wrapText="1"/>
    </xf>
    <xf numFmtId="0" fontId="11" fillId="2" borderId="4" xfId="0" applyFont="1" applyFill="1" applyBorder="1" applyAlignment="1">
      <alignment horizontal="center" vertical="center" wrapText="1"/>
    </xf>
    <xf numFmtId="49" fontId="11" fillId="2" borderId="11" xfId="0" applyNumberFormat="1" applyFont="1" applyFill="1" applyBorder="1" applyAlignment="1">
      <alignment horizontal="center" vertical="center" wrapText="1"/>
    </xf>
    <xf numFmtId="173" fontId="9" fillId="2" borderId="0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top" wrapText="1"/>
    </xf>
    <xf numFmtId="172" fontId="11" fillId="2" borderId="9" xfId="0" applyNumberFormat="1" applyFont="1" applyFill="1" applyBorder="1" applyAlignment="1">
      <alignment horizontal="center" vertical="center" wrapText="1"/>
    </xf>
    <xf numFmtId="49" fontId="11" fillId="2" borderId="9" xfId="0" applyNumberFormat="1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left" vertical="center" wrapText="1"/>
    </xf>
    <xf numFmtId="0" fontId="11" fillId="2" borderId="9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 wrapText="1"/>
    </xf>
    <xf numFmtId="173" fontId="11" fillId="2" borderId="0" xfId="0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vertical="top" wrapText="1"/>
    </xf>
    <xf numFmtId="173" fontId="15" fillId="2" borderId="0" xfId="0" applyNumberFormat="1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vertical="top" wrapText="1"/>
    </xf>
    <xf numFmtId="0" fontId="11" fillId="2" borderId="22" xfId="0" applyFont="1" applyFill="1" applyBorder="1" applyAlignment="1">
      <alignment horizontal="left" vertical="center" wrapText="1"/>
    </xf>
    <xf numFmtId="49" fontId="9" fillId="2" borderId="9" xfId="0" applyNumberFormat="1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0" xfId="0" applyFont="1" applyFill="1" applyAlignment="1">
      <alignment vertical="top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17" fillId="2" borderId="9" xfId="1" applyNumberFormat="1" applyFont="1" applyFill="1" applyBorder="1" applyAlignment="1" applyProtection="1">
      <alignment vertical="center" wrapText="1"/>
    </xf>
    <xf numFmtId="0" fontId="9" fillId="2" borderId="0" xfId="0" applyFont="1" applyFill="1" applyAlignment="1">
      <alignment wrapText="1"/>
    </xf>
    <xf numFmtId="0" fontId="11" fillId="2" borderId="0" xfId="0" applyFont="1" applyFill="1" applyAlignment="1">
      <alignment vertical="top"/>
    </xf>
    <xf numFmtId="0" fontId="9" fillId="2" borderId="0" xfId="0" applyFont="1" applyFill="1" applyAlignment="1">
      <alignment vertical="top"/>
    </xf>
    <xf numFmtId="14" fontId="11" fillId="2" borderId="9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10" fontId="9" fillId="2" borderId="0" xfId="0" applyNumberFormat="1" applyFont="1" applyFill="1" applyAlignment="1">
      <alignment vertical="top"/>
    </xf>
    <xf numFmtId="0" fontId="15" fillId="2" borderId="1" xfId="0" applyFont="1" applyFill="1" applyBorder="1" applyAlignment="1">
      <alignment vertical="center" wrapText="1"/>
    </xf>
    <xf numFmtId="0" fontId="9" fillId="2" borderId="42" xfId="0" applyNumberFormat="1" applyFont="1" applyFill="1" applyBorder="1" applyAlignment="1">
      <alignment horizontal="center" vertical="center" wrapText="1"/>
    </xf>
    <xf numFmtId="0" fontId="13" fillId="2" borderId="0" xfId="0" applyFont="1" applyFill="1" applyAlignment="1">
      <alignment vertical="top"/>
    </xf>
    <xf numFmtId="49" fontId="9" fillId="2" borderId="9" xfId="0" applyNumberFormat="1" applyFont="1" applyFill="1" applyBorder="1" applyAlignment="1">
      <alignment vertical="center"/>
    </xf>
    <xf numFmtId="0" fontId="11" fillId="2" borderId="10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 wrapText="1"/>
    </xf>
    <xf numFmtId="0" fontId="11" fillId="2" borderId="9" xfId="0" applyNumberFormat="1" applyFont="1" applyFill="1" applyBorder="1" applyAlignment="1">
      <alignment horizontal="center" vertical="center" wrapText="1"/>
    </xf>
    <xf numFmtId="0" fontId="12" fillId="2" borderId="9" xfId="1" applyFont="1" applyFill="1" applyBorder="1" applyAlignment="1">
      <alignment horizontal="center" vertical="center"/>
    </xf>
    <xf numFmtId="49" fontId="11" fillId="2" borderId="6" xfId="0" applyNumberFormat="1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49" fontId="9" fillId="2" borderId="7" xfId="0" applyNumberFormat="1" applyFont="1" applyFill="1" applyBorder="1" applyAlignment="1">
      <alignment horizontal="center" vertical="center"/>
    </xf>
    <xf numFmtId="172" fontId="11" fillId="2" borderId="7" xfId="0" applyNumberFormat="1" applyFont="1" applyFill="1" applyBorder="1" applyAlignment="1">
      <alignment horizontal="center" vertical="center" wrapText="1"/>
    </xf>
    <xf numFmtId="49" fontId="11" fillId="2" borderId="18" xfId="0" applyNumberFormat="1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left" wrapText="1"/>
    </xf>
    <xf numFmtId="49" fontId="11" fillId="2" borderId="4" xfId="0" applyNumberFormat="1" applyFont="1" applyFill="1" applyBorder="1" applyAlignment="1">
      <alignment horizontal="center" vertical="center" wrapText="1"/>
    </xf>
    <xf numFmtId="49" fontId="9" fillId="2" borderId="15" xfId="0" applyNumberFormat="1" applyFont="1" applyFill="1" applyBorder="1" applyAlignment="1">
      <alignment horizontal="center" vertical="center"/>
    </xf>
    <xf numFmtId="172" fontId="11" fillId="2" borderId="15" xfId="0" applyNumberFormat="1" applyFont="1" applyFill="1" applyBorder="1" applyAlignment="1">
      <alignment horizontal="center" vertical="center" wrapText="1"/>
    </xf>
    <xf numFmtId="49" fontId="11" fillId="2" borderId="15" xfId="0" applyNumberFormat="1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center" wrapText="1"/>
    </xf>
    <xf numFmtId="172" fontId="11" fillId="2" borderId="4" xfId="0" applyNumberFormat="1" applyFont="1" applyFill="1" applyBorder="1" applyAlignment="1">
      <alignment horizontal="center" vertical="center" wrapText="1"/>
    </xf>
    <xf numFmtId="49" fontId="11" fillId="2" borderId="0" xfId="0" applyNumberFormat="1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/>
    </xf>
    <xf numFmtId="0" fontId="18" fillId="2" borderId="43" xfId="0" applyFont="1" applyFill="1" applyBorder="1" applyAlignment="1">
      <alignment horizontal="center" vertical="center" wrapText="1"/>
    </xf>
    <xf numFmtId="0" fontId="6" fillId="2" borderId="38" xfId="0" applyNumberFormat="1" applyFont="1" applyFill="1" applyBorder="1" applyAlignment="1">
      <alignment horizontal="center" vertical="center" wrapText="1"/>
    </xf>
    <xf numFmtId="173" fontId="5" fillId="2" borderId="44" xfId="0" applyNumberFormat="1" applyFont="1" applyFill="1" applyBorder="1" applyAlignment="1">
      <alignment horizontal="center" vertical="center" wrapText="1"/>
    </xf>
    <xf numFmtId="49" fontId="8" fillId="2" borderId="38" xfId="0" applyNumberFormat="1" applyFont="1" applyFill="1" applyBorder="1" applyAlignment="1">
      <alignment horizontal="center" vertical="center" wrapText="1"/>
    </xf>
    <xf numFmtId="173" fontId="6" fillId="2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3" fillId="2" borderId="0" xfId="0" applyFont="1" applyFill="1" applyAlignment="1">
      <alignment vertical="top"/>
    </xf>
    <xf numFmtId="0" fontId="3" fillId="2" borderId="0" xfId="0" applyFont="1" applyFill="1" applyAlignment="1">
      <alignment vertical="top" wrapText="1"/>
    </xf>
    <xf numFmtId="172" fontId="3" fillId="2" borderId="0" xfId="0" applyNumberFormat="1" applyFont="1" applyFill="1" applyAlignment="1">
      <alignment horizontal="center" vertical="top" wrapText="1"/>
    </xf>
    <xf numFmtId="49" fontId="3" fillId="2" borderId="0" xfId="0" applyNumberFormat="1" applyFont="1" applyFill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16" fontId="3" fillId="2" borderId="0" xfId="0" applyNumberFormat="1" applyFont="1" applyFill="1" applyAlignment="1">
      <alignment vertical="top" wrapText="1"/>
    </xf>
    <xf numFmtId="174" fontId="3" fillId="2" borderId="0" xfId="0" applyNumberFormat="1" applyFont="1" applyFill="1" applyAlignment="1">
      <alignment horizontal="center" vertical="top" wrapText="1"/>
    </xf>
    <xf numFmtId="0" fontId="3" fillId="2" borderId="0" xfId="0" applyNumberFormat="1" applyFont="1" applyFill="1" applyAlignment="1">
      <alignment horizontal="center" vertical="top" wrapText="1"/>
    </xf>
    <xf numFmtId="10" fontId="3" fillId="2" borderId="0" xfId="0" applyNumberFormat="1" applyFont="1" applyFill="1" applyAlignment="1">
      <alignment horizontal="center" vertical="top" wrapText="1"/>
    </xf>
    <xf numFmtId="0" fontId="3" fillId="2" borderId="0" xfId="0" applyFont="1" applyFill="1" applyAlignment="1"/>
    <xf numFmtId="0" fontId="3" fillId="2" borderId="0" xfId="0" applyFont="1" applyFill="1" applyAlignment="1">
      <alignment wrapText="1"/>
    </xf>
    <xf numFmtId="172" fontId="3" fillId="2" borderId="0" xfId="0" applyNumberFormat="1" applyFont="1" applyFill="1" applyAlignment="1">
      <alignment horizontal="center" wrapText="1"/>
    </xf>
    <xf numFmtId="49" fontId="3" fillId="2" borderId="0" xfId="0" applyNumberFormat="1" applyFont="1" applyFill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49" fontId="8" fillId="0" borderId="27" xfId="0" applyNumberFormat="1" applyFont="1" applyFill="1" applyBorder="1" applyAlignment="1">
      <alignment horizontal="center" vertical="center" wrapText="1"/>
    </xf>
    <xf numFmtId="49" fontId="8" fillId="0" borderId="21" xfId="0" applyNumberFormat="1" applyFont="1" applyFill="1" applyBorder="1" applyAlignment="1">
      <alignment horizontal="center" vertical="center" wrapText="1"/>
    </xf>
    <xf numFmtId="49" fontId="9" fillId="0" borderId="20" xfId="0" applyNumberFormat="1" applyFont="1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32" xfId="0" applyNumberFormat="1" applyFont="1" applyFill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17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0" fontId="9" fillId="2" borderId="45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1" fontId="9" fillId="2" borderId="45" xfId="0" applyNumberFormat="1" applyFont="1" applyFill="1" applyBorder="1" applyAlignment="1">
      <alignment horizontal="center" vertical="center" wrapText="1"/>
    </xf>
    <xf numFmtId="1" fontId="9" fillId="2" borderId="11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8" fillId="2" borderId="4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9" fillId="2" borderId="45" xfId="0" applyNumberFormat="1" applyFont="1" applyFill="1" applyBorder="1" applyAlignment="1">
      <alignment horizontal="center" vertical="center"/>
    </xf>
    <xf numFmtId="49" fontId="9" fillId="2" borderId="11" xfId="0" applyNumberFormat="1" applyFont="1" applyFill="1" applyBorder="1" applyAlignment="1">
      <alignment horizontal="center" vertical="center"/>
    </xf>
    <xf numFmtId="49" fontId="8" fillId="2" borderId="45" xfId="0" applyNumberFormat="1" applyFont="1" applyFill="1" applyBorder="1" applyAlignment="1">
      <alignment horizontal="center" vertical="center" wrapText="1"/>
    </xf>
    <xf numFmtId="49" fontId="8" fillId="2" borderId="11" xfId="0" applyNumberFormat="1" applyFont="1" applyFill="1" applyBorder="1" applyAlignment="1">
      <alignment horizontal="center" vertical="center" wrapText="1"/>
    </xf>
    <xf numFmtId="49" fontId="9" fillId="2" borderId="45" xfId="0" applyNumberFormat="1" applyFont="1" applyFill="1" applyBorder="1" applyAlignment="1">
      <alignment horizontal="center" vertical="center" wrapText="1"/>
    </xf>
    <xf numFmtId="49" fontId="9" fillId="2" borderId="11" xfId="0" applyNumberFormat="1" applyFont="1" applyFill="1" applyBorder="1" applyAlignment="1">
      <alignment horizontal="center" vertical="center" wrapText="1"/>
    </xf>
  </cellXfs>
  <cellStyles count="3">
    <cellStyle name="Гиперссылка" xfId="1" builtinId="8"/>
    <cellStyle name="Гиперссылка 2" xfId="2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iznvet@mail.ru" TargetMode="External"/><Relationship Id="rId13" Type="http://schemas.openxmlformats.org/officeDocument/2006/relationships/hyperlink" Target="mailto:veterinaria_mal@kaluga.ru" TargetMode="External"/><Relationship Id="rId18" Type="http://schemas.openxmlformats.org/officeDocument/2006/relationships/hyperlink" Target="mailto:veterinariy_s@kaluga.ru" TargetMode="External"/><Relationship Id="rId26" Type="http://schemas.openxmlformats.org/officeDocument/2006/relationships/hyperlink" Target="mailto:veterinariy@kaluga.ru" TargetMode="External"/><Relationship Id="rId3" Type="http://schemas.openxmlformats.org/officeDocument/2006/relationships/hyperlink" Target="mailto:borvet@kaluga.ru" TargetMode="External"/><Relationship Id="rId21" Type="http://schemas.openxmlformats.org/officeDocument/2006/relationships/hyperlink" Target="mailto:ulyanovovet@kaluga.ru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mailto:vet_stan@kaluga.ru" TargetMode="External"/><Relationship Id="rId12" Type="http://schemas.openxmlformats.org/officeDocument/2006/relationships/hyperlink" Target="mailto:ludinovovet@kaluga.ru" TargetMode="External"/><Relationship Id="rId17" Type="http://schemas.openxmlformats.org/officeDocument/2006/relationships/hyperlink" Target="mailto:peremvet@kaluga.ru" TargetMode="External"/><Relationship Id="rId25" Type="http://schemas.openxmlformats.org/officeDocument/2006/relationships/hyperlink" Target="mailto:vet@obninsk.com" TargetMode="External"/><Relationship Id="rId33" Type="http://schemas.openxmlformats.org/officeDocument/2006/relationships/hyperlink" Target="mailto:harchenko@adm.kaluga.ru" TargetMode="External"/><Relationship Id="rId2" Type="http://schemas.openxmlformats.org/officeDocument/2006/relationships/hyperlink" Target="mailto:bar_vetst@kaluga.ru" TargetMode="External"/><Relationship Id="rId16" Type="http://schemas.openxmlformats.org/officeDocument/2006/relationships/hyperlink" Target="mailto:mosvet@kaluga.ru" TargetMode="External"/><Relationship Id="rId20" Type="http://schemas.openxmlformats.org/officeDocument/2006/relationships/hyperlink" Target="mailto:tarusavet@kaluga.ru" TargetMode="External"/><Relationship Id="rId29" Type="http://schemas.openxmlformats.org/officeDocument/2006/relationships/hyperlink" Target="mailto:komu_taneeva@mail.ru" TargetMode="External"/><Relationship Id="rId1" Type="http://schemas.openxmlformats.org/officeDocument/2006/relationships/hyperlink" Target="mailto:babvet@kaluga.ru" TargetMode="External"/><Relationship Id="rId6" Type="http://schemas.openxmlformats.org/officeDocument/2006/relationships/hyperlink" Target="mailto:zhizdravet@kaluga.ru" TargetMode="External"/><Relationship Id="rId11" Type="http://schemas.openxmlformats.org/officeDocument/2006/relationships/hyperlink" Target="mailto:vetbetlica@yandex.ru" TargetMode="External"/><Relationship Id="rId24" Type="http://schemas.openxmlformats.org/officeDocument/2006/relationships/hyperlink" Target="mailto:mysia@kaluga.ru" TargetMode="External"/><Relationship Id="rId32" Type="http://schemas.openxmlformats.org/officeDocument/2006/relationships/hyperlink" Target="mailto:halturin@adm.kaluga.ru" TargetMode="External"/><Relationship Id="rId5" Type="http://schemas.openxmlformats.org/officeDocument/2006/relationships/hyperlink" Target="mailto:duminichi_vet@kaluga.ru" TargetMode="External"/><Relationship Id="rId15" Type="http://schemas.openxmlformats.org/officeDocument/2006/relationships/hyperlink" Target="mailto:mechveterinary@mail.ru" TargetMode="External"/><Relationship Id="rId23" Type="http://schemas.openxmlformats.org/officeDocument/2006/relationships/hyperlink" Target="mailto:hvastovichi_vet@kaluga.ru" TargetMode="External"/><Relationship Id="rId28" Type="http://schemas.openxmlformats.org/officeDocument/2006/relationships/hyperlink" Target="mailto:gu_shkolnik@kaluga.ru" TargetMode="External"/><Relationship Id="rId36" Type="http://schemas.openxmlformats.org/officeDocument/2006/relationships/comments" Target="../comments1.xml"/><Relationship Id="rId10" Type="http://schemas.openxmlformats.org/officeDocument/2006/relationships/hyperlink" Target="mailto:kozelsk_vet@kaluga.ru" TargetMode="External"/><Relationship Id="rId19" Type="http://schemas.openxmlformats.org/officeDocument/2006/relationships/hyperlink" Target="mailto:suhvet@kaluga.ru" TargetMode="External"/><Relationship Id="rId31" Type="http://schemas.openxmlformats.org/officeDocument/2006/relationships/hyperlink" Target="mailto:onmc-nt@yandex.ru" TargetMode="External"/><Relationship Id="rId4" Type="http://schemas.openxmlformats.org/officeDocument/2006/relationships/hyperlink" Target="mailto:kondrovo_vet@kaluga.ru" TargetMode="External"/><Relationship Id="rId9" Type="http://schemas.openxmlformats.org/officeDocument/2006/relationships/hyperlink" Target="mailto:vetkirov@inbox.ru" TargetMode="External"/><Relationship Id="rId14" Type="http://schemas.openxmlformats.org/officeDocument/2006/relationships/hyperlink" Target="mailto:medvet@kaluga.ru" TargetMode="External"/><Relationship Id="rId22" Type="http://schemas.openxmlformats.org/officeDocument/2006/relationships/hyperlink" Target="mailto:vetstan@kaluga.ru" TargetMode="External"/><Relationship Id="rId27" Type="http://schemas.openxmlformats.org/officeDocument/2006/relationships/hyperlink" Target="mailto:ovlmetrologia@mail.ru" TargetMode="External"/><Relationship Id="rId30" Type="http://schemas.openxmlformats.org/officeDocument/2006/relationships/hyperlink" Target="mailto:engineer@teatrkaluga.ru" TargetMode="External"/><Relationship Id="rId35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obninskvodokanal@mail.ru" TargetMode="External"/><Relationship Id="rId13" Type="http://schemas.openxmlformats.org/officeDocument/2006/relationships/hyperlink" Target="mailto:sidorenko@adm.kaluga.ru" TargetMode="External"/><Relationship Id="rId3" Type="http://schemas.openxmlformats.org/officeDocument/2006/relationships/hyperlink" Target="mailto:makridov@adm.kaluga.ru" TargetMode="External"/><Relationship Id="rId7" Type="http://schemas.openxmlformats.org/officeDocument/2006/relationships/hyperlink" Target="mailto:aulian@adm.kaluga.ru" TargetMode="External"/><Relationship Id="rId12" Type="http://schemas.openxmlformats.org/officeDocument/2006/relationships/hyperlink" Target="mailto:gdk@obninsk.ru" TargetMode="External"/><Relationship Id="rId17" Type="http://schemas.openxmlformats.org/officeDocument/2006/relationships/comments" Target="../comments2.xml"/><Relationship Id="rId2" Type="http://schemas.openxmlformats.org/officeDocument/2006/relationships/hyperlink" Target="mailto:azhizdr@adm.kaluga.ru" TargetMode="External"/><Relationship Id="rId16" Type="http://schemas.openxmlformats.org/officeDocument/2006/relationships/vmlDrawing" Target="../drawings/vmlDrawing2.vml"/><Relationship Id="rId1" Type="http://schemas.openxmlformats.org/officeDocument/2006/relationships/hyperlink" Target="mailto:abaryat@adm.kaluga.ru" TargetMode="External"/><Relationship Id="rId6" Type="http://schemas.openxmlformats.org/officeDocument/2006/relationships/hyperlink" Target="mailto:aspdem@adm.kaluga.ru" TargetMode="External"/><Relationship Id="rId11" Type="http://schemas.openxmlformats.org/officeDocument/2006/relationships/hyperlink" Target="mailto:ocbs_14@mail.ru" TargetMode="External"/><Relationship Id="rId5" Type="http://schemas.openxmlformats.org/officeDocument/2006/relationships/hyperlink" Target="mailto:Mosalsk_invest@mail.ru" TargetMode="External"/><Relationship Id="rId15" Type="http://schemas.openxmlformats.org/officeDocument/2006/relationships/printerSettings" Target="../printerSettings/printerSettings2.bin"/><Relationship Id="rId10" Type="http://schemas.openxmlformats.org/officeDocument/2006/relationships/hyperlink" Target="mailto:bru.73@mail.ru" TargetMode="External"/><Relationship Id="rId4" Type="http://schemas.openxmlformats.org/officeDocument/2006/relationships/hyperlink" Target="mailto:amaloyar@adm" TargetMode="External"/><Relationship Id="rId9" Type="http://schemas.openxmlformats.org/officeDocument/2006/relationships/hyperlink" Target="mailto:mpkx@yandex.ru" TargetMode="External"/><Relationship Id="rId14" Type="http://schemas.openxmlformats.org/officeDocument/2006/relationships/hyperlink" Target="mailto:arxa2@adm.kaluga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E361"/>
  <sheetViews>
    <sheetView tabSelected="1" zoomScale="85" zoomScaleNormal="85" zoomScaleSheetLayoutView="70" workbookViewId="0">
      <pane xSplit="9" ySplit="5" topLeftCell="J6" activePane="bottomRight" state="frozenSplit"/>
      <selection pane="topRight" activeCell="S1" sqref="S1"/>
      <selection pane="bottomLeft" activeCell="A96" sqref="A96"/>
      <selection pane="bottomRight" activeCell="M348" sqref="M348"/>
    </sheetView>
  </sheetViews>
  <sheetFormatPr defaultColWidth="11.5703125" defaultRowHeight="12.75" outlineLevelRow="2" outlineLevelCol="1"/>
  <cols>
    <col min="1" max="1" width="7.42578125" style="13" customWidth="1"/>
    <col min="2" max="2" width="62" style="194" customWidth="1"/>
    <col min="3" max="3" width="12.28515625" style="13" hidden="1" customWidth="1" outlineLevel="1"/>
    <col min="4" max="4" width="18.7109375" style="119" hidden="1" customWidth="1" outlineLevel="1"/>
    <col min="5" max="5" width="18.7109375" style="120" hidden="1" customWidth="1" outlineLevel="1"/>
    <col min="6" max="6" width="30.7109375" style="121" hidden="1" customWidth="1" outlineLevel="1"/>
    <col min="7" max="7" width="30.7109375" style="13" hidden="1" customWidth="1" outlineLevel="1"/>
    <col min="8" max="8" width="25.28515625" style="13" hidden="1" customWidth="1" outlineLevel="1"/>
    <col min="9" max="9" width="48.85546875" style="13" hidden="1" customWidth="1" outlineLevel="1"/>
    <col min="10" max="10" width="12" style="122" customWidth="1" collapsed="1"/>
    <col min="11" max="11" width="22.5703125" style="122" customWidth="1"/>
    <col min="12" max="13" width="13.42578125" style="123" customWidth="1"/>
    <col min="14" max="14" width="13.28515625" style="164" customWidth="1"/>
    <col min="15" max="15" width="14.28515625" style="164" customWidth="1"/>
    <col min="16" max="16" width="12.5703125" style="164" customWidth="1"/>
    <col min="17" max="17" width="12.85546875" style="165" customWidth="1"/>
    <col min="18" max="18" width="13" style="125" customWidth="1"/>
    <col min="19" max="19" width="13.85546875" style="123" customWidth="1"/>
    <col min="20" max="20" width="16.42578125" style="13" customWidth="1"/>
    <col min="21" max="16384" width="11.5703125" style="13"/>
  </cols>
  <sheetData>
    <row r="1" spans="1:83" s="7" customFormat="1" ht="47.25" customHeight="1">
      <c r="A1" s="324" t="s">
        <v>1111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5"/>
      <c r="R1" s="324"/>
      <c r="S1" s="324"/>
      <c r="T1" s="3"/>
      <c r="U1" s="2"/>
      <c r="V1" s="2"/>
      <c r="W1" s="3"/>
      <c r="X1" s="4"/>
      <c r="Y1" s="5"/>
      <c r="Z1" s="3"/>
      <c r="AA1" s="3"/>
      <c r="AB1" s="4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6"/>
    </row>
    <row r="2" spans="1:83" s="7" customFormat="1" ht="18.75" customHeight="1">
      <c r="A2" s="324" t="s">
        <v>1442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5"/>
      <c r="R2" s="324"/>
      <c r="S2" s="324"/>
      <c r="T2" s="3"/>
      <c r="U2" s="2"/>
      <c r="V2" s="2"/>
      <c r="W2" s="3"/>
      <c r="X2" s="4"/>
      <c r="Y2" s="5"/>
      <c r="Z2" s="3"/>
      <c r="AA2" s="3"/>
      <c r="AB2" s="4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6"/>
    </row>
    <row r="3" spans="1:83" s="7" customFormat="1" ht="18.75" customHeight="1" thickBot="1">
      <c r="A3" s="8"/>
      <c r="B3" s="143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143"/>
      <c r="O3" s="143"/>
      <c r="P3" s="143"/>
      <c r="Q3" s="144"/>
      <c r="R3" s="8"/>
      <c r="S3" s="8"/>
      <c r="T3" s="3"/>
      <c r="U3" s="2"/>
      <c r="V3" s="2"/>
      <c r="W3" s="3"/>
      <c r="X3" s="4"/>
      <c r="Y3" s="5"/>
      <c r="Z3" s="3"/>
      <c r="AA3" s="3"/>
      <c r="AB3" s="4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6"/>
    </row>
    <row r="4" spans="1:83" ht="78" customHeight="1" thickTop="1">
      <c r="A4" s="9" t="s">
        <v>0</v>
      </c>
      <c r="B4" s="328" t="s">
        <v>1</v>
      </c>
      <c r="C4" s="11"/>
      <c r="D4" s="317" t="s">
        <v>2</v>
      </c>
      <c r="E4" s="318"/>
      <c r="F4" s="317" t="s">
        <v>3</v>
      </c>
      <c r="G4" s="319"/>
      <c r="H4" s="319"/>
      <c r="I4" s="318"/>
      <c r="J4" s="330" t="s">
        <v>454</v>
      </c>
      <c r="K4" s="320" t="s">
        <v>1112</v>
      </c>
      <c r="L4" s="316" t="s">
        <v>1379</v>
      </c>
      <c r="M4" s="11" t="s">
        <v>1380</v>
      </c>
      <c r="N4" s="326" t="s">
        <v>906</v>
      </c>
      <c r="O4" s="326" t="s">
        <v>455</v>
      </c>
      <c r="P4" s="326" t="s">
        <v>456</v>
      </c>
      <c r="Q4" s="331" t="s">
        <v>457</v>
      </c>
      <c r="R4" s="322" t="s">
        <v>907</v>
      </c>
      <c r="S4" s="320" t="s">
        <v>908</v>
      </c>
      <c r="T4" s="320" t="s">
        <v>1236</v>
      </c>
    </row>
    <row r="5" spans="1:83" ht="16.5" customHeight="1">
      <c r="A5" s="9"/>
      <c r="B5" s="329"/>
      <c r="C5" s="10"/>
      <c r="D5" s="14" t="s">
        <v>4</v>
      </c>
      <c r="E5" s="15" t="s">
        <v>5</v>
      </c>
      <c r="F5" s="16" t="s">
        <v>6</v>
      </c>
      <c r="G5" s="16" t="s">
        <v>7</v>
      </c>
      <c r="H5" s="16" t="s">
        <v>8</v>
      </c>
      <c r="I5" s="16" t="s">
        <v>9</v>
      </c>
      <c r="J5" s="321"/>
      <c r="K5" s="321"/>
      <c r="L5" s="317"/>
      <c r="M5" s="12"/>
      <c r="N5" s="327"/>
      <c r="O5" s="327"/>
      <c r="P5" s="327"/>
      <c r="Q5" s="332"/>
      <c r="R5" s="323"/>
      <c r="S5" s="321"/>
      <c r="T5" s="321"/>
    </row>
    <row r="6" spans="1:83" s="26" customFormat="1" ht="41.25" customHeight="1" collapsed="1">
      <c r="A6" s="313" t="s">
        <v>11</v>
      </c>
      <c r="B6" s="166" t="s">
        <v>10</v>
      </c>
      <c r="C6" s="18"/>
      <c r="D6" s="19">
        <v>40646</v>
      </c>
      <c r="E6" s="20" t="s">
        <v>814</v>
      </c>
      <c r="F6" s="21" t="s">
        <v>815</v>
      </c>
      <c r="G6" s="22"/>
      <c r="H6" s="22"/>
      <c r="I6" s="22" t="s">
        <v>816</v>
      </c>
      <c r="J6" s="23">
        <v>10</v>
      </c>
      <c r="K6" s="24">
        <v>0</v>
      </c>
      <c r="L6" s="24">
        <v>8</v>
      </c>
      <c r="M6" s="24">
        <v>0</v>
      </c>
      <c r="N6" s="145">
        <v>0</v>
      </c>
      <c r="O6" s="146">
        <v>0</v>
      </c>
      <c r="P6" s="146">
        <v>0</v>
      </c>
      <c r="Q6" s="146">
        <v>0</v>
      </c>
      <c r="R6" s="24">
        <f>SUM(N6:Q6)</f>
        <v>0</v>
      </c>
      <c r="S6" s="24">
        <f t="shared" ref="S6:S37" si="0">L6+R6</f>
        <v>8</v>
      </c>
      <c r="T6" s="24">
        <f t="shared" ref="T6:T71" si="1">IF(K6-S6&lt;0,0,K6-S6)</f>
        <v>0</v>
      </c>
    </row>
    <row r="7" spans="1:83" s="26" customFormat="1" ht="30.75" customHeight="1" collapsed="1">
      <c r="A7" s="314"/>
      <c r="B7" s="167" t="s">
        <v>13</v>
      </c>
      <c r="C7" s="28"/>
      <c r="D7" s="19"/>
      <c r="E7" s="20"/>
      <c r="F7" s="21"/>
      <c r="G7" s="28"/>
      <c r="H7" s="28"/>
      <c r="I7" s="28"/>
      <c r="J7" s="23">
        <f>SUM(J8:J34)</f>
        <v>173</v>
      </c>
      <c r="K7" s="24">
        <f>SUM(K8:K34)</f>
        <v>0</v>
      </c>
      <c r="L7" s="24">
        <f>SUM(L8:L34)</f>
        <v>71</v>
      </c>
      <c r="M7" s="24">
        <v>0</v>
      </c>
      <c r="N7" s="147">
        <f>SUM(N8:N34)</f>
        <v>0</v>
      </c>
      <c r="O7" s="148">
        <f>SUM(O8:O34)</f>
        <v>0</v>
      </c>
      <c r="P7" s="148">
        <f>SUM(P8:P34)</f>
        <v>0</v>
      </c>
      <c r="Q7" s="148">
        <f>SUM(Q8:Q34)</f>
        <v>0</v>
      </c>
      <c r="R7" s="24">
        <f t="shared" ref="R7:R120" si="2">SUM(N7:Q7)</f>
        <v>0</v>
      </c>
      <c r="S7" s="24">
        <f t="shared" si="0"/>
        <v>71</v>
      </c>
      <c r="T7" s="24">
        <f>SUM(T8:T34)</f>
        <v>0</v>
      </c>
    </row>
    <row r="8" spans="1:83" s="34" customFormat="1" ht="30.75" hidden="1" customHeight="1" outlineLevel="1">
      <c r="A8" s="29" t="s">
        <v>285</v>
      </c>
      <c r="B8" s="168" t="s">
        <v>14</v>
      </c>
      <c r="C8" s="30" t="s">
        <v>866</v>
      </c>
      <c r="D8" s="31"/>
      <c r="E8" s="32"/>
      <c r="F8" s="33" t="s">
        <v>15</v>
      </c>
      <c r="G8" s="30"/>
      <c r="H8" s="30" t="s">
        <v>16</v>
      </c>
      <c r="I8" s="30" t="s">
        <v>17</v>
      </c>
      <c r="J8" s="23">
        <v>5</v>
      </c>
      <c r="K8" s="24">
        <v>0</v>
      </c>
      <c r="L8" s="24">
        <v>1</v>
      </c>
      <c r="M8" s="24">
        <v>0</v>
      </c>
      <c r="N8" s="147">
        <v>0</v>
      </c>
      <c r="O8" s="148">
        <v>0</v>
      </c>
      <c r="P8" s="148">
        <v>0</v>
      </c>
      <c r="Q8" s="148">
        <v>0</v>
      </c>
      <c r="R8" s="24">
        <f t="shared" si="2"/>
        <v>0</v>
      </c>
      <c r="S8" s="24">
        <f t="shared" si="0"/>
        <v>1</v>
      </c>
      <c r="T8" s="24">
        <f t="shared" si="1"/>
        <v>0</v>
      </c>
      <c r="U8" s="26"/>
      <c r="V8" s="26"/>
    </row>
    <row r="9" spans="1:83" s="34" customFormat="1" ht="30.75" hidden="1" customHeight="1" outlineLevel="1">
      <c r="A9" s="29" t="s">
        <v>286</v>
      </c>
      <c r="B9" s="168" t="s">
        <v>18</v>
      </c>
      <c r="C9" s="30" t="s">
        <v>866</v>
      </c>
      <c r="D9" s="31"/>
      <c r="E9" s="32"/>
      <c r="F9" s="33" t="s">
        <v>19</v>
      </c>
      <c r="G9" s="30"/>
      <c r="H9" s="30" t="s">
        <v>20</v>
      </c>
      <c r="I9" s="30" t="s">
        <v>21</v>
      </c>
      <c r="J9" s="23">
        <v>4</v>
      </c>
      <c r="K9" s="24">
        <v>0</v>
      </c>
      <c r="L9" s="24">
        <v>2</v>
      </c>
      <c r="M9" s="24">
        <v>0</v>
      </c>
      <c r="N9" s="147">
        <v>0</v>
      </c>
      <c r="O9" s="148">
        <v>0</v>
      </c>
      <c r="P9" s="148">
        <v>0</v>
      </c>
      <c r="Q9" s="148">
        <v>0</v>
      </c>
      <c r="R9" s="24">
        <f t="shared" si="2"/>
        <v>0</v>
      </c>
      <c r="S9" s="24">
        <f t="shared" si="0"/>
        <v>2</v>
      </c>
      <c r="T9" s="24">
        <f t="shared" si="1"/>
        <v>0</v>
      </c>
      <c r="U9" s="26"/>
      <c r="V9" s="26"/>
    </row>
    <row r="10" spans="1:83" s="34" customFormat="1" ht="30.75" hidden="1" customHeight="1" outlineLevel="1">
      <c r="A10" s="29" t="s">
        <v>351</v>
      </c>
      <c r="B10" s="168" t="s">
        <v>22</v>
      </c>
      <c r="C10" s="30" t="s">
        <v>866</v>
      </c>
      <c r="D10" s="31"/>
      <c r="E10" s="32"/>
      <c r="F10" s="33" t="s">
        <v>23</v>
      </c>
      <c r="G10" s="30"/>
      <c r="H10" s="30" t="s">
        <v>24</v>
      </c>
      <c r="I10" s="30" t="s">
        <v>25</v>
      </c>
      <c r="J10" s="23">
        <v>7</v>
      </c>
      <c r="K10" s="24">
        <v>0</v>
      </c>
      <c r="L10" s="24">
        <v>3</v>
      </c>
      <c r="M10" s="24">
        <v>0</v>
      </c>
      <c r="N10" s="147">
        <v>0</v>
      </c>
      <c r="O10" s="148">
        <v>0</v>
      </c>
      <c r="P10" s="148">
        <v>0</v>
      </c>
      <c r="Q10" s="148">
        <v>0</v>
      </c>
      <c r="R10" s="24">
        <f t="shared" si="2"/>
        <v>0</v>
      </c>
      <c r="S10" s="24">
        <f t="shared" si="0"/>
        <v>3</v>
      </c>
      <c r="T10" s="24">
        <f t="shared" si="1"/>
        <v>0</v>
      </c>
      <c r="U10" s="26"/>
      <c r="V10" s="26"/>
    </row>
    <row r="11" spans="1:83" s="34" customFormat="1" ht="30.75" hidden="1" customHeight="1" outlineLevel="1">
      <c r="A11" s="29" t="s">
        <v>368</v>
      </c>
      <c r="B11" s="168" t="s">
        <v>26</v>
      </c>
      <c r="C11" s="30" t="s">
        <v>866</v>
      </c>
      <c r="D11" s="31"/>
      <c r="E11" s="32"/>
      <c r="F11" s="33" t="s">
        <v>27</v>
      </c>
      <c r="G11" s="30"/>
      <c r="H11" s="30" t="s">
        <v>28</v>
      </c>
      <c r="I11" s="30" t="s">
        <v>29</v>
      </c>
      <c r="J11" s="23">
        <v>14</v>
      </c>
      <c r="K11" s="24">
        <v>0</v>
      </c>
      <c r="L11" s="24">
        <v>8</v>
      </c>
      <c r="M11" s="24">
        <v>0</v>
      </c>
      <c r="N11" s="147">
        <v>0</v>
      </c>
      <c r="O11" s="148">
        <v>0</v>
      </c>
      <c r="P11" s="148">
        <v>0</v>
      </c>
      <c r="Q11" s="148">
        <v>0</v>
      </c>
      <c r="R11" s="24">
        <f t="shared" si="2"/>
        <v>0</v>
      </c>
      <c r="S11" s="24">
        <v>8</v>
      </c>
      <c r="T11" s="24">
        <f t="shared" si="1"/>
        <v>0</v>
      </c>
      <c r="U11" s="26"/>
      <c r="V11" s="26"/>
    </row>
    <row r="12" spans="1:83" s="34" customFormat="1" ht="30.75" hidden="1" customHeight="1" outlineLevel="1">
      <c r="A12" s="29" t="s">
        <v>369</v>
      </c>
      <c r="B12" s="168" t="s">
        <v>30</v>
      </c>
      <c r="C12" s="30" t="s">
        <v>866</v>
      </c>
      <c r="D12" s="31"/>
      <c r="E12" s="32"/>
      <c r="F12" s="33" t="s">
        <v>31</v>
      </c>
      <c r="G12" s="30"/>
      <c r="H12" s="30" t="s">
        <v>32</v>
      </c>
      <c r="I12" s="30" t="s">
        <v>33</v>
      </c>
      <c r="J12" s="23">
        <v>5</v>
      </c>
      <c r="K12" s="24">
        <v>0</v>
      </c>
      <c r="L12" s="24">
        <v>3</v>
      </c>
      <c r="M12" s="24">
        <v>0</v>
      </c>
      <c r="N12" s="147">
        <v>0</v>
      </c>
      <c r="O12" s="148">
        <v>0</v>
      </c>
      <c r="P12" s="148">
        <v>0</v>
      </c>
      <c r="Q12" s="148">
        <v>0</v>
      </c>
      <c r="R12" s="24">
        <f t="shared" si="2"/>
        <v>0</v>
      </c>
      <c r="S12" s="24">
        <f t="shared" si="0"/>
        <v>3</v>
      </c>
      <c r="T12" s="24">
        <f t="shared" si="1"/>
        <v>0</v>
      </c>
      <c r="U12" s="26"/>
      <c r="V12" s="26"/>
    </row>
    <row r="13" spans="1:83" s="34" customFormat="1" ht="57.75" hidden="1" customHeight="1" outlineLevel="1">
      <c r="A13" s="29" t="s">
        <v>370</v>
      </c>
      <c r="B13" s="168" t="s">
        <v>34</v>
      </c>
      <c r="C13" s="30" t="s">
        <v>866</v>
      </c>
      <c r="D13" s="31"/>
      <c r="E13" s="32"/>
      <c r="F13" s="33" t="s">
        <v>35</v>
      </c>
      <c r="G13" s="30"/>
      <c r="H13" s="30" t="s">
        <v>36</v>
      </c>
      <c r="I13" s="30" t="s">
        <v>37</v>
      </c>
      <c r="J13" s="23">
        <v>5</v>
      </c>
      <c r="K13" s="24">
        <v>0</v>
      </c>
      <c r="L13" s="24">
        <v>2</v>
      </c>
      <c r="M13" s="24">
        <v>0</v>
      </c>
      <c r="N13" s="147">
        <v>0</v>
      </c>
      <c r="O13" s="148">
        <v>0</v>
      </c>
      <c r="P13" s="148">
        <v>0</v>
      </c>
      <c r="Q13" s="148">
        <v>0</v>
      </c>
      <c r="R13" s="24">
        <f t="shared" si="2"/>
        <v>0</v>
      </c>
      <c r="S13" s="24">
        <f t="shared" si="0"/>
        <v>2</v>
      </c>
      <c r="T13" s="24">
        <f t="shared" si="1"/>
        <v>0</v>
      </c>
      <c r="U13" s="26"/>
      <c r="V13" s="26"/>
    </row>
    <row r="14" spans="1:83" s="34" customFormat="1" ht="48" hidden="1" customHeight="1" outlineLevel="1">
      <c r="A14" s="29" t="s">
        <v>371</v>
      </c>
      <c r="B14" s="168" t="s">
        <v>38</v>
      </c>
      <c r="C14" s="30" t="s">
        <v>866</v>
      </c>
      <c r="D14" s="31"/>
      <c r="E14" s="32"/>
      <c r="F14" s="33" t="s">
        <v>39</v>
      </c>
      <c r="G14" s="30"/>
      <c r="H14" s="30" t="s">
        <v>40</v>
      </c>
      <c r="I14" s="30" t="s">
        <v>41</v>
      </c>
      <c r="J14" s="23">
        <v>6</v>
      </c>
      <c r="K14" s="24">
        <v>0</v>
      </c>
      <c r="L14" s="24">
        <v>3</v>
      </c>
      <c r="M14" s="24">
        <v>0</v>
      </c>
      <c r="N14" s="147">
        <v>0</v>
      </c>
      <c r="O14" s="148">
        <v>0</v>
      </c>
      <c r="P14" s="148">
        <v>0</v>
      </c>
      <c r="Q14" s="148">
        <v>0</v>
      </c>
      <c r="R14" s="24">
        <f t="shared" si="2"/>
        <v>0</v>
      </c>
      <c r="S14" s="24">
        <f t="shared" si="0"/>
        <v>3</v>
      </c>
      <c r="T14" s="24">
        <f t="shared" si="1"/>
        <v>0</v>
      </c>
      <c r="U14" s="26"/>
      <c r="V14" s="26"/>
    </row>
    <row r="15" spans="1:83" s="34" customFormat="1" ht="30.75" hidden="1" customHeight="1" outlineLevel="1">
      <c r="A15" s="29" t="s">
        <v>372</v>
      </c>
      <c r="B15" s="168" t="s">
        <v>42</v>
      </c>
      <c r="C15" s="30" t="s">
        <v>866</v>
      </c>
      <c r="D15" s="31"/>
      <c r="E15" s="32"/>
      <c r="F15" s="33" t="s">
        <v>43</v>
      </c>
      <c r="G15" s="30"/>
      <c r="H15" s="30" t="s">
        <v>44</v>
      </c>
      <c r="I15" s="30" t="s">
        <v>45</v>
      </c>
      <c r="J15" s="23">
        <v>7</v>
      </c>
      <c r="K15" s="24">
        <v>0</v>
      </c>
      <c r="L15" s="24">
        <v>1</v>
      </c>
      <c r="M15" s="24">
        <v>0</v>
      </c>
      <c r="N15" s="147">
        <v>0</v>
      </c>
      <c r="O15" s="148">
        <v>0</v>
      </c>
      <c r="P15" s="148">
        <v>0</v>
      </c>
      <c r="Q15" s="148">
        <v>0</v>
      </c>
      <c r="R15" s="24">
        <f t="shared" si="2"/>
        <v>0</v>
      </c>
      <c r="S15" s="24">
        <f t="shared" si="0"/>
        <v>1</v>
      </c>
      <c r="T15" s="24">
        <f t="shared" si="1"/>
        <v>0</v>
      </c>
      <c r="U15" s="26"/>
      <c r="V15" s="26"/>
    </row>
    <row r="16" spans="1:83" s="34" customFormat="1" ht="30.75" hidden="1" customHeight="1" outlineLevel="1">
      <c r="A16" s="29" t="s">
        <v>373</v>
      </c>
      <c r="B16" s="168" t="s">
        <v>46</v>
      </c>
      <c r="C16" s="30" t="s">
        <v>866</v>
      </c>
      <c r="D16" s="31"/>
      <c r="E16" s="32"/>
      <c r="F16" s="33" t="s">
        <v>47</v>
      </c>
      <c r="G16" s="30"/>
      <c r="H16" s="30" t="s">
        <v>48</v>
      </c>
      <c r="I16" s="30" t="s">
        <v>49</v>
      </c>
      <c r="J16" s="23">
        <v>8</v>
      </c>
      <c r="K16" s="24">
        <v>0</v>
      </c>
      <c r="L16" s="24">
        <v>5</v>
      </c>
      <c r="M16" s="24">
        <v>0</v>
      </c>
      <c r="N16" s="147">
        <v>0</v>
      </c>
      <c r="O16" s="148">
        <v>0</v>
      </c>
      <c r="P16" s="148">
        <v>0</v>
      </c>
      <c r="Q16" s="148">
        <v>0</v>
      </c>
      <c r="R16" s="24">
        <f t="shared" si="2"/>
        <v>0</v>
      </c>
      <c r="S16" s="24">
        <f t="shared" si="0"/>
        <v>5</v>
      </c>
      <c r="T16" s="24">
        <f t="shared" si="1"/>
        <v>0</v>
      </c>
      <c r="U16" s="26"/>
      <c r="V16" s="26"/>
    </row>
    <row r="17" spans="1:22" s="34" customFormat="1" ht="30.75" hidden="1" customHeight="1" outlineLevel="1">
      <c r="A17" s="29" t="s">
        <v>374</v>
      </c>
      <c r="B17" s="168" t="s">
        <v>50</v>
      </c>
      <c r="C17" s="30" t="s">
        <v>866</v>
      </c>
      <c r="D17" s="31"/>
      <c r="E17" s="32"/>
      <c r="F17" s="33" t="s">
        <v>51</v>
      </c>
      <c r="G17" s="30"/>
      <c r="H17" s="30" t="s">
        <v>52</v>
      </c>
      <c r="I17" s="30" t="s">
        <v>53</v>
      </c>
      <c r="J17" s="23">
        <v>5</v>
      </c>
      <c r="K17" s="24">
        <v>0</v>
      </c>
      <c r="L17" s="24">
        <v>2</v>
      </c>
      <c r="M17" s="24">
        <v>0</v>
      </c>
      <c r="N17" s="147">
        <v>0</v>
      </c>
      <c r="O17" s="148">
        <v>0</v>
      </c>
      <c r="P17" s="148">
        <v>0</v>
      </c>
      <c r="Q17" s="148">
        <v>0</v>
      </c>
      <c r="R17" s="24">
        <f t="shared" si="2"/>
        <v>0</v>
      </c>
      <c r="S17" s="24">
        <f t="shared" si="0"/>
        <v>2</v>
      </c>
      <c r="T17" s="24">
        <f t="shared" si="1"/>
        <v>0</v>
      </c>
      <c r="U17" s="26"/>
      <c r="V17" s="26"/>
    </row>
    <row r="18" spans="1:22" s="34" customFormat="1" ht="30.75" hidden="1" customHeight="1" outlineLevel="1">
      <c r="A18" s="29" t="s">
        <v>375</v>
      </c>
      <c r="B18" s="168" t="s">
        <v>54</v>
      </c>
      <c r="C18" s="30" t="s">
        <v>866</v>
      </c>
      <c r="D18" s="31"/>
      <c r="E18" s="32"/>
      <c r="F18" s="33" t="s">
        <v>55</v>
      </c>
      <c r="G18" s="30"/>
      <c r="H18" s="30" t="s">
        <v>56</v>
      </c>
      <c r="I18" s="30" t="s">
        <v>57</v>
      </c>
      <c r="J18" s="23">
        <v>7</v>
      </c>
      <c r="K18" s="24">
        <v>0</v>
      </c>
      <c r="L18" s="24">
        <v>2</v>
      </c>
      <c r="M18" s="24">
        <v>0</v>
      </c>
      <c r="N18" s="147">
        <v>0</v>
      </c>
      <c r="O18" s="148">
        <v>0</v>
      </c>
      <c r="P18" s="148">
        <v>0</v>
      </c>
      <c r="Q18" s="148">
        <v>0</v>
      </c>
      <c r="R18" s="24">
        <f t="shared" si="2"/>
        <v>0</v>
      </c>
      <c r="S18" s="24">
        <f t="shared" si="0"/>
        <v>2</v>
      </c>
      <c r="T18" s="24">
        <f t="shared" si="1"/>
        <v>0</v>
      </c>
      <c r="U18" s="26"/>
      <c r="V18" s="26"/>
    </row>
    <row r="19" spans="1:22" s="34" customFormat="1" ht="30.75" hidden="1" customHeight="1" outlineLevel="1">
      <c r="A19" s="29" t="s">
        <v>376</v>
      </c>
      <c r="B19" s="168" t="s">
        <v>58</v>
      </c>
      <c r="C19" s="30" t="s">
        <v>866</v>
      </c>
      <c r="D19" s="31"/>
      <c r="E19" s="32"/>
      <c r="F19" s="33" t="s">
        <v>59</v>
      </c>
      <c r="G19" s="30"/>
      <c r="H19" s="30" t="s">
        <v>60</v>
      </c>
      <c r="I19" s="30" t="s">
        <v>61</v>
      </c>
      <c r="J19" s="23">
        <v>5</v>
      </c>
      <c r="K19" s="24">
        <v>0</v>
      </c>
      <c r="L19" s="24">
        <v>1</v>
      </c>
      <c r="M19" s="24">
        <v>0</v>
      </c>
      <c r="N19" s="147">
        <v>0</v>
      </c>
      <c r="O19" s="148">
        <v>0</v>
      </c>
      <c r="P19" s="148">
        <v>0</v>
      </c>
      <c r="Q19" s="148">
        <v>0</v>
      </c>
      <c r="R19" s="24">
        <f t="shared" si="2"/>
        <v>0</v>
      </c>
      <c r="S19" s="24">
        <f t="shared" si="0"/>
        <v>1</v>
      </c>
      <c r="T19" s="24">
        <f t="shared" si="1"/>
        <v>0</v>
      </c>
      <c r="U19" s="26"/>
      <c r="V19" s="26"/>
    </row>
    <row r="20" spans="1:22" s="34" customFormat="1" ht="30.75" hidden="1" customHeight="1" outlineLevel="1">
      <c r="A20" s="29" t="s">
        <v>377</v>
      </c>
      <c r="B20" s="168" t="s">
        <v>62</v>
      </c>
      <c r="C20" s="30" t="s">
        <v>866</v>
      </c>
      <c r="D20" s="31"/>
      <c r="E20" s="32"/>
      <c r="F20" s="33" t="s">
        <v>63</v>
      </c>
      <c r="G20" s="30"/>
      <c r="H20" s="30" t="s">
        <v>64</v>
      </c>
      <c r="I20" s="30" t="s">
        <v>65</v>
      </c>
      <c r="J20" s="23">
        <v>7</v>
      </c>
      <c r="K20" s="24">
        <v>0</v>
      </c>
      <c r="L20" s="24">
        <v>3</v>
      </c>
      <c r="M20" s="24">
        <v>0</v>
      </c>
      <c r="N20" s="147">
        <v>0</v>
      </c>
      <c r="O20" s="148">
        <v>0</v>
      </c>
      <c r="P20" s="148">
        <v>0</v>
      </c>
      <c r="Q20" s="148">
        <v>0</v>
      </c>
      <c r="R20" s="24">
        <f t="shared" si="2"/>
        <v>0</v>
      </c>
      <c r="S20" s="24">
        <f t="shared" si="0"/>
        <v>3</v>
      </c>
      <c r="T20" s="24">
        <f t="shared" si="1"/>
        <v>0</v>
      </c>
      <c r="U20" s="26"/>
      <c r="V20" s="26"/>
    </row>
    <row r="21" spans="1:22" s="34" customFormat="1" ht="30.75" hidden="1" customHeight="1" outlineLevel="1">
      <c r="A21" s="29" t="s">
        <v>378</v>
      </c>
      <c r="B21" s="168" t="s">
        <v>66</v>
      </c>
      <c r="C21" s="30" t="s">
        <v>866</v>
      </c>
      <c r="D21" s="31"/>
      <c r="E21" s="32"/>
      <c r="F21" s="33" t="s">
        <v>67</v>
      </c>
      <c r="G21" s="30"/>
      <c r="H21" s="30" t="s">
        <v>68</v>
      </c>
      <c r="I21" s="30" t="s">
        <v>69</v>
      </c>
      <c r="J21" s="23">
        <v>6</v>
      </c>
      <c r="K21" s="24">
        <v>0</v>
      </c>
      <c r="L21" s="24">
        <v>1</v>
      </c>
      <c r="M21" s="24">
        <v>0</v>
      </c>
      <c r="N21" s="147">
        <v>0</v>
      </c>
      <c r="O21" s="148">
        <v>0</v>
      </c>
      <c r="P21" s="148">
        <v>0</v>
      </c>
      <c r="Q21" s="148">
        <v>0</v>
      </c>
      <c r="R21" s="24">
        <f t="shared" si="2"/>
        <v>0</v>
      </c>
      <c r="S21" s="24">
        <f t="shared" si="0"/>
        <v>1</v>
      </c>
      <c r="T21" s="24">
        <f t="shared" si="1"/>
        <v>0</v>
      </c>
      <c r="U21" s="26"/>
      <c r="V21" s="26"/>
    </row>
    <row r="22" spans="1:22" s="34" customFormat="1" ht="30.75" hidden="1" customHeight="1" outlineLevel="1">
      <c r="A22" s="29" t="s">
        <v>379</v>
      </c>
      <c r="B22" s="168" t="s">
        <v>70</v>
      </c>
      <c r="C22" s="30" t="s">
        <v>866</v>
      </c>
      <c r="D22" s="31"/>
      <c r="E22" s="32"/>
      <c r="F22" s="33" t="s">
        <v>71</v>
      </c>
      <c r="G22" s="30"/>
      <c r="H22" s="30" t="s">
        <v>72</v>
      </c>
      <c r="I22" s="30" t="s">
        <v>73</v>
      </c>
      <c r="J22" s="23">
        <v>6</v>
      </c>
      <c r="K22" s="24">
        <v>0</v>
      </c>
      <c r="L22" s="24">
        <v>3</v>
      </c>
      <c r="M22" s="24">
        <v>0</v>
      </c>
      <c r="N22" s="147">
        <v>0</v>
      </c>
      <c r="O22" s="148">
        <v>0</v>
      </c>
      <c r="P22" s="148">
        <v>0</v>
      </c>
      <c r="Q22" s="148">
        <v>0</v>
      </c>
      <c r="R22" s="24">
        <f t="shared" si="2"/>
        <v>0</v>
      </c>
      <c r="S22" s="24">
        <f t="shared" si="0"/>
        <v>3</v>
      </c>
      <c r="T22" s="24">
        <f t="shared" si="1"/>
        <v>0</v>
      </c>
      <c r="U22" s="26"/>
      <c r="V22" s="26"/>
    </row>
    <row r="23" spans="1:22" s="34" customFormat="1" ht="30.75" hidden="1" customHeight="1" outlineLevel="1">
      <c r="A23" s="29" t="s">
        <v>380</v>
      </c>
      <c r="B23" s="168" t="s">
        <v>74</v>
      </c>
      <c r="C23" s="30" t="s">
        <v>866</v>
      </c>
      <c r="D23" s="31"/>
      <c r="E23" s="32"/>
      <c r="F23" s="33" t="s">
        <v>75</v>
      </c>
      <c r="G23" s="30"/>
      <c r="H23" s="30" t="s">
        <v>76</v>
      </c>
      <c r="I23" s="30" t="s">
        <v>77</v>
      </c>
      <c r="J23" s="23">
        <v>4</v>
      </c>
      <c r="K23" s="24">
        <v>0</v>
      </c>
      <c r="L23" s="24">
        <v>3</v>
      </c>
      <c r="M23" s="24">
        <v>0</v>
      </c>
      <c r="N23" s="147">
        <v>0</v>
      </c>
      <c r="O23" s="148">
        <v>0</v>
      </c>
      <c r="P23" s="148">
        <v>0</v>
      </c>
      <c r="Q23" s="148">
        <v>0</v>
      </c>
      <c r="R23" s="24">
        <f t="shared" si="2"/>
        <v>0</v>
      </c>
      <c r="S23" s="24">
        <f t="shared" si="0"/>
        <v>3</v>
      </c>
      <c r="T23" s="24">
        <f t="shared" si="1"/>
        <v>0</v>
      </c>
      <c r="U23" s="26"/>
      <c r="V23" s="26"/>
    </row>
    <row r="24" spans="1:22" s="34" customFormat="1" ht="30.75" hidden="1" customHeight="1" outlineLevel="1">
      <c r="A24" s="29" t="s">
        <v>381</v>
      </c>
      <c r="B24" s="168" t="s">
        <v>78</v>
      </c>
      <c r="C24" s="30" t="s">
        <v>866</v>
      </c>
      <c r="D24" s="31"/>
      <c r="E24" s="32"/>
      <c r="F24" s="33" t="s">
        <v>79</v>
      </c>
      <c r="G24" s="30"/>
      <c r="H24" s="30" t="s">
        <v>80</v>
      </c>
      <c r="I24" s="30" t="s">
        <v>81</v>
      </c>
      <c r="J24" s="23">
        <v>8</v>
      </c>
      <c r="K24" s="24">
        <v>0</v>
      </c>
      <c r="L24" s="24">
        <v>2</v>
      </c>
      <c r="M24" s="24">
        <v>0</v>
      </c>
      <c r="N24" s="147">
        <v>0</v>
      </c>
      <c r="O24" s="148">
        <v>0</v>
      </c>
      <c r="P24" s="148">
        <v>0</v>
      </c>
      <c r="Q24" s="148">
        <v>0</v>
      </c>
      <c r="R24" s="24">
        <f t="shared" si="2"/>
        <v>0</v>
      </c>
      <c r="S24" s="24">
        <f t="shared" si="0"/>
        <v>2</v>
      </c>
      <c r="T24" s="24">
        <f t="shared" si="1"/>
        <v>0</v>
      </c>
      <c r="U24" s="26"/>
      <c r="V24" s="26"/>
    </row>
    <row r="25" spans="1:22" s="34" customFormat="1" ht="30.75" hidden="1" customHeight="1" outlineLevel="1">
      <c r="A25" s="29" t="s">
        <v>382</v>
      </c>
      <c r="B25" s="168" t="s">
        <v>82</v>
      </c>
      <c r="C25" s="30" t="s">
        <v>866</v>
      </c>
      <c r="D25" s="31"/>
      <c r="E25" s="32"/>
      <c r="F25" s="33" t="s">
        <v>83</v>
      </c>
      <c r="G25" s="30"/>
      <c r="H25" s="30" t="s">
        <v>84</v>
      </c>
      <c r="I25" s="30" t="s">
        <v>85</v>
      </c>
      <c r="J25" s="23">
        <v>6</v>
      </c>
      <c r="K25" s="24">
        <v>0</v>
      </c>
      <c r="L25" s="24">
        <v>2</v>
      </c>
      <c r="M25" s="24">
        <v>0</v>
      </c>
      <c r="N25" s="147">
        <v>0</v>
      </c>
      <c r="O25" s="148">
        <v>0</v>
      </c>
      <c r="P25" s="148">
        <v>0</v>
      </c>
      <c r="Q25" s="148">
        <v>0</v>
      </c>
      <c r="R25" s="24">
        <f t="shared" si="2"/>
        <v>0</v>
      </c>
      <c r="S25" s="24">
        <f t="shared" si="0"/>
        <v>2</v>
      </c>
      <c r="T25" s="24">
        <f t="shared" si="1"/>
        <v>0</v>
      </c>
      <c r="U25" s="26"/>
      <c r="V25" s="26"/>
    </row>
    <row r="26" spans="1:22" s="34" customFormat="1" ht="30.75" hidden="1" customHeight="1" outlineLevel="1">
      <c r="A26" s="29" t="s">
        <v>383</v>
      </c>
      <c r="B26" s="168" t="s">
        <v>86</v>
      </c>
      <c r="C26" s="30" t="s">
        <v>866</v>
      </c>
      <c r="D26" s="31"/>
      <c r="E26" s="32"/>
      <c r="F26" s="33" t="s">
        <v>87</v>
      </c>
      <c r="G26" s="30"/>
      <c r="H26" s="30" t="s">
        <v>88</v>
      </c>
      <c r="I26" s="30" t="s">
        <v>89</v>
      </c>
      <c r="J26" s="23">
        <v>8</v>
      </c>
      <c r="K26" s="24">
        <v>0</v>
      </c>
      <c r="L26" s="24">
        <v>2</v>
      </c>
      <c r="M26" s="24">
        <v>0</v>
      </c>
      <c r="N26" s="147">
        <v>0</v>
      </c>
      <c r="O26" s="148">
        <v>0</v>
      </c>
      <c r="P26" s="148">
        <v>0</v>
      </c>
      <c r="Q26" s="148">
        <v>0</v>
      </c>
      <c r="R26" s="24">
        <f t="shared" si="2"/>
        <v>0</v>
      </c>
      <c r="S26" s="24">
        <f t="shared" si="0"/>
        <v>2</v>
      </c>
      <c r="T26" s="24">
        <f t="shared" si="1"/>
        <v>0</v>
      </c>
      <c r="U26" s="26"/>
      <c r="V26" s="26"/>
    </row>
    <row r="27" spans="1:22" s="34" customFormat="1" ht="30.75" hidden="1" customHeight="1" outlineLevel="1">
      <c r="A27" s="29" t="s">
        <v>384</v>
      </c>
      <c r="B27" s="168" t="s">
        <v>90</v>
      </c>
      <c r="C27" s="30" t="s">
        <v>866</v>
      </c>
      <c r="D27" s="31"/>
      <c r="E27" s="32"/>
      <c r="F27" s="33" t="s">
        <v>91</v>
      </c>
      <c r="G27" s="30"/>
      <c r="H27" s="30" t="s">
        <v>92</v>
      </c>
      <c r="I27" s="30" t="s">
        <v>93</v>
      </c>
      <c r="J27" s="23">
        <v>4</v>
      </c>
      <c r="K27" s="24">
        <v>0</v>
      </c>
      <c r="L27" s="24">
        <v>2</v>
      </c>
      <c r="M27" s="24">
        <v>0</v>
      </c>
      <c r="N27" s="147">
        <v>0</v>
      </c>
      <c r="O27" s="148">
        <v>0</v>
      </c>
      <c r="P27" s="148">
        <v>0</v>
      </c>
      <c r="Q27" s="148">
        <v>0</v>
      </c>
      <c r="R27" s="24">
        <f t="shared" si="2"/>
        <v>0</v>
      </c>
      <c r="S27" s="24">
        <f t="shared" si="0"/>
        <v>2</v>
      </c>
      <c r="T27" s="24">
        <f t="shared" si="1"/>
        <v>0</v>
      </c>
      <c r="U27" s="26"/>
      <c r="V27" s="26"/>
    </row>
    <row r="28" spans="1:22" s="34" customFormat="1" ht="30.75" hidden="1" customHeight="1" outlineLevel="1">
      <c r="A28" s="29" t="s">
        <v>385</v>
      </c>
      <c r="B28" s="168" t="s">
        <v>94</v>
      </c>
      <c r="C28" s="30" t="s">
        <v>866</v>
      </c>
      <c r="D28" s="31"/>
      <c r="E28" s="32"/>
      <c r="F28" s="33" t="s">
        <v>95</v>
      </c>
      <c r="G28" s="30"/>
      <c r="H28" s="30" t="s">
        <v>96</v>
      </c>
      <c r="I28" s="30" t="s">
        <v>97</v>
      </c>
      <c r="J28" s="23">
        <v>6</v>
      </c>
      <c r="K28" s="24">
        <v>0</v>
      </c>
      <c r="L28" s="24">
        <v>2</v>
      </c>
      <c r="M28" s="24">
        <v>0</v>
      </c>
      <c r="N28" s="147">
        <v>0</v>
      </c>
      <c r="O28" s="148">
        <v>0</v>
      </c>
      <c r="P28" s="148">
        <v>0</v>
      </c>
      <c r="Q28" s="148">
        <v>0</v>
      </c>
      <c r="R28" s="24">
        <f t="shared" si="2"/>
        <v>0</v>
      </c>
      <c r="S28" s="24">
        <f t="shared" si="0"/>
        <v>2</v>
      </c>
      <c r="T28" s="24">
        <f t="shared" si="1"/>
        <v>0</v>
      </c>
      <c r="U28" s="26"/>
      <c r="V28" s="26"/>
    </row>
    <row r="29" spans="1:22" s="34" customFormat="1" ht="30.75" hidden="1" customHeight="1" outlineLevel="1">
      <c r="A29" s="29" t="s">
        <v>386</v>
      </c>
      <c r="B29" s="168" t="s">
        <v>98</v>
      </c>
      <c r="C29" s="30" t="s">
        <v>866</v>
      </c>
      <c r="D29" s="31"/>
      <c r="E29" s="32"/>
      <c r="F29" s="33" t="s">
        <v>99</v>
      </c>
      <c r="G29" s="30"/>
      <c r="H29" s="30" t="s">
        <v>100</v>
      </c>
      <c r="I29" s="30" t="s">
        <v>101</v>
      </c>
      <c r="J29" s="23">
        <v>8</v>
      </c>
      <c r="K29" s="24">
        <v>0</v>
      </c>
      <c r="L29" s="24">
        <v>4</v>
      </c>
      <c r="M29" s="24">
        <v>0</v>
      </c>
      <c r="N29" s="147">
        <v>0</v>
      </c>
      <c r="O29" s="148">
        <v>0</v>
      </c>
      <c r="P29" s="148">
        <v>0</v>
      </c>
      <c r="Q29" s="148">
        <v>0</v>
      </c>
      <c r="R29" s="24">
        <f t="shared" si="2"/>
        <v>0</v>
      </c>
      <c r="S29" s="24">
        <f t="shared" si="0"/>
        <v>4</v>
      </c>
      <c r="T29" s="24">
        <f t="shared" si="1"/>
        <v>0</v>
      </c>
      <c r="U29" s="26"/>
      <c r="V29" s="26"/>
    </row>
    <row r="30" spans="1:22" s="34" customFormat="1" ht="30.75" hidden="1" customHeight="1" outlineLevel="1">
      <c r="A30" s="29" t="s">
        <v>387</v>
      </c>
      <c r="B30" s="168" t="s">
        <v>102</v>
      </c>
      <c r="C30" s="30" t="s">
        <v>866</v>
      </c>
      <c r="D30" s="31"/>
      <c r="E30" s="32"/>
      <c r="F30" s="33" t="s">
        <v>103</v>
      </c>
      <c r="G30" s="30"/>
      <c r="H30" s="30" t="s">
        <v>104</v>
      </c>
      <c r="I30" s="30" t="s">
        <v>105</v>
      </c>
      <c r="J30" s="23">
        <v>7</v>
      </c>
      <c r="K30" s="24">
        <v>0</v>
      </c>
      <c r="L30" s="24">
        <v>1</v>
      </c>
      <c r="M30" s="24">
        <v>0</v>
      </c>
      <c r="N30" s="147">
        <v>0</v>
      </c>
      <c r="O30" s="148">
        <v>0</v>
      </c>
      <c r="P30" s="148">
        <v>0</v>
      </c>
      <c r="Q30" s="148">
        <v>0</v>
      </c>
      <c r="R30" s="24">
        <f t="shared" si="2"/>
        <v>0</v>
      </c>
      <c r="S30" s="24">
        <f t="shared" si="0"/>
        <v>1</v>
      </c>
      <c r="T30" s="24">
        <f t="shared" si="1"/>
        <v>0</v>
      </c>
      <c r="U30" s="26"/>
      <c r="V30" s="26"/>
    </row>
    <row r="31" spans="1:22" s="34" customFormat="1" ht="30.75" hidden="1" customHeight="1" outlineLevel="1">
      <c r="A31" s="29" t="s">
        <v>388</v>
      </c>
      <c r="B31" s="168" t="s">
        <v>106</v>
      </c>
      <c r="C31" s="30" t="s">
        <v>866</v>
      </c>
      <c r="D31" s="31"/>
      <c r="E31" s="32"/>
      <c r="F31" s="33" t="s">
        <v>107</v>
      </c>
      <c r="G31" s="30"/>
      <c r="H31" s="30" t="s">
        <v>108</v>
      </c>
      <c r="I31" s="30" t="s">
        <v>109</v>
      </c>
      <c r="J31" s="23">
        <v>6</v>
      </c>
      <c r="K31" s="24">
        <v>0</v>
      </c>
      <c r="L31" s="24">
        <v>2</v>
      </c>
      <c r="M31" s="24">
        <v>0</v>
      </c>
      <c r="N31" s="147">
        <v>0</v>
      </c>
      <c r="O31" s="148">
        <v>0</v>
      </c>
      <c r="P31" s="148">
        <v>0</v>
      </c>
      <c r="Q31" s="148">
        <v>0</v>
      </c>
      <c r="R31" s="24">
        <f t="shared" si="2"/>
        <v>0</v>
      </c>
      <c r="S31" s="24">
        <f t="shared" si="0"/>
        <v>2</v>
      </c>
      <c r="T31" s="24">
        <f t="shared" si="1"/>
        <v>0</v>
      </c>
      <c r="U31" s="26"/>
      <c r="V31" s="26"/>
    </row>
    <row r="32" spans="1:22" s="34" customFormat="1" ht="67.5" hidden="1" customHeight="1" outlineLevel="1">
      <c r="A32" s="29" t="s">
        <v>389</v>
      </c>
      <c r="B32" s="168" t="s">
        <v>939</v>
      </c>
      <c r="C32" s="30" t="s">
        <v>866</v>
      </c>
      <c r="D32" s="31"/>
      <c r="E32" s="32"/>
      <c r="F32" s="33" t="s">
        <v>110</v>
      </c>
      <c r="G32" s="30"/>
      <c r="H32" s="30" t="s">
        <v>111</v>
      </c>
      <c r="I32" s="30" t="s">
        <v>112</v>
      </c>
      <c r="J32" s="23">
        <v>4</v>
      </c>
      <c r="K32" s="24">
        <v>0</v>
      </c>
      <c r="L32" s="24">
        <v>2</v>
      </c>
      <c r="M32" s="24">
        <v>0</v>
      </c>
      <c r="N32" s="147">
        <v>0</v>
      </c>
      <c r="O32" s="148">
        <v>0</v>
      </c>
      <c r="P32" s="148">
        <v>0</v>
      </c>
      <c r="Q32" s="148">
        <v>0</v>
      </c>
      <c r="R32" s="24">
        <f t="shared" si="2"/>
        <v>0</v>
      </c>
      <c r="S32" s="24">
        <f t="shared" si="0"/>
        <v>2</v>
      </c>
      <c r="T32" s="24">
        <f t="shared" si="1"/>
        <v>0</v>
      </c>
      <c r="U32" s="26"/>
      <c r="V32" s="26"/>
    </row>
    <row r="33" spans="1:22" s="34" customFormat="1" ht="51" hidden="1" customHeight="1" outlineLevel="1">
      <c r="A33" s="29" t="s">
        <v>390</v>
      </c>
      <c r="B33" s="168" t="s">
        <v>113</v>
      </c>
      <c r="C33" s="30" t="s">
        <v>866</v>
      </c>
      <c r="D33" s="31"/>
      <c r="E33" s="32"/>
      <c r="F33" s="33" t="s">
        <v>114</v>
      </c>
      <c r="G33" s="30"/>
      <c r="H33" s="30" t="s">
        <v>115</v>
      </c>
      <c r="I33" s="30" t="s">
        <v>116</v>
      </c>
      <c r="J33" s="23">
        <v>6</v>
      </c>
      <c r="K33" s="24">
        <v>0</v>
      </c>
      <c r="L33" s="24">
        <v>3</v>
      </c>
      <c r="M33" s="24">
        <v>0</v>
      </c>
      <c r="N33" s="147">
        <v>0</v>
      </c>
      <c r="O33" s="148">
        <v>0</v>
      </c>
      <c r="P33" s="148">
        <v>0</v>
      </c>
      <c r="Q33" s="148">
        <v>0</v>
      </c>
      <c r="R33" s="24">
        <f t="shared" si="2"/>
        <v>0</v>
      </c>
      <c r="S33" s="24">
        <f t="shared" si="0"/>
        <v>3</v>
      </c>
      <c r="T33" s="24">
        <f t="shared" si="1"/>
        <v>0</v>
      </c>
      <c r="U33" s="26"/>
      <c r="V33" s="26"/>
    </row>
    <row r="34" spans="1:22" s="34" customFormat="1" ht="54" hidden="1" customHeight="1" outlineLevel="1">
      <c r="A34" s="29" t="s">
        <v>391</v>
      </c>
      <c r="B34" s="168" t="s">
        <v>117</v>
      </c>
      <c r="C34" s="30" t="s">
        <v>866</v>
      </c>
      <c r="D34" s="31"/>
      <c r="E34" s="32"/>
      <c r="F34" s="33" t="s">
        <v>118</v>
      </c>
      <c r="G34" s="30"/>
      <c r="H34" s="30" t="s">
        <v>119</v>
      </c>
      <c r="I34" s="30" t="s">
        <v>120</v>
      </c>
      <c r="J34" s="23">
        <v>9</v>
      </c>
      <c r="K34" s="24">
        <v>0</v>
      </c>
      <c r="L34" s="24">
        <v>6</v>
      </c>
      <c r="M34" s="24">
        <v>0</v>
      </c>
      <c r="N34" s="147">
        <v>0</v>
      </c>
      <c r="O34" s="148">
        <v>0</v>
      </c>
      <c r="P34" s="148">
        <v>0</v>
      </c>
      <c r="Q34" s="148">
        <v>0</v>
      </c>
      <c r="R34" s="24">
        <f t="shared" si="2"/>
        <v>0</v>
      </c>
      <c r="S34" s="24">
        <f t="shared" si="0"/>
        <v>6</v>
      </c>
      <c r="T34" s="24">
        <f t="shared" si="1"/>
        <v>0</v>
      </c>
      <c r="U34" s="26"/>
      <c r="V34" s="26"/>
    </row>
    <row r="35" spans="1:22" s="26" customFormat="1" ht="30.75" customHeight="1">
      <c r="A35" s="35" t="s">
        <v>12</v>
      </c>
      <c r="B35" s="166" t="s">
        <v>121</v>
      </c>
      <c r="C35" s="18"/>
      <c r="D35" s="19">
        <v>40518</v>
      </c>
      <c r="E35" s="20">
        <v>50</v>
      </c>
      <c r="F35" s="21" t="s">
        <v>122</v>
      </c>
      <c r="G35" s="22" t="s">
        <v>123</v>
      </c>
      <c r="H35" s="22"/>
      <c r="I35" s="22"/>
      <c r="J35" s="23">
        <v>1</v>
      </c>
      <c r="K35" s="24">
        <v>0</v>
      </c>
      <c r="L35" s="24">
        <v>0</v>
      </c>
      <c r="M35" s="24">
        <v>0</v>
      </c>
      <c r="N35" s="147">
        <v>0</v>
      </c>
      <c r="O35" s="148">
        <v>0</v>
      </c>
      <c r="P35" s="148">
        <v>0</v>
      </c>
      <c r="Q35" s="148">
        <v>0</v>
      </c>
      <c r="R35" s="24">
        <f t="shared" si="2"/>
        <v>0</v>
      </c>
      <c r="S35" s="24">
        <f t="shared" si="0"/>
        <v>0</v>
      </c>
      <c r="T35" s="24">
        <f t="shared" si="1"/>
        <v>0</v>
      </c>
    </row>
    <row r="36" spans="1:22" s="26" customFormat="1" ht="51.75" customHeight="1">
      <c r="A36" s="313" t="s">
        <v>204</v>
      </c>
      <c r="B36" s="166" t="s">
        <v>124</v>
      </c>
      <c r="C36" s="18"/>
      <c r="D36" s="19">
        <v>40539</v>
      </c>
      <c r="E36" s="20" t="s">
        <v>126</v>
      </c>
      <c r="F36" s="21" t="s">
        <v>711</v>
      </c>
      <c r="G36" s="22"/>
      <c r="H36" s="22"/>
      <c r="I36" s="22"/>
      <c r="J36" s="23">
        <v>0</v>
      </c>
      <c r="K36" s="24">
        <v>0</v>
      </c>
      <c r="L36" s="24">
        <v>0</v>
      </c>
      <c r="M36" s="24">
        <v>0</v>
      </c>
      <c r="N36" s="147">
        <v>0</v>
      </c>
      <c r="O36" s="148">
        <v>0</v>
      </c>
      <c r="P36" s="148">
        <v>0</v>
      </c>
      <c r="Q36" s="148">
        <v>0</v>
      </c>
      <c r="R36" s="24">
        <f t="shared" si="2"/>
        <v>0</v>
      </c>
      <c r="S36" s="24">
        <f t="shared" si="0"/>
        <v>0</v>
      </c>
      <c r="T36" s="24">
        <f t="shared" si="1"/>
        <v>0</v>
      </c>
    </row>
    <row r="37" spans="1:22" s="26" customFormat="1" ht="15.75" collapsed="1">
      <c r="A37" s="314"/>
      <c r="B37" s="167" t="s">
        <v>13</v>
      </c>
      <c r="C37" s="28"/>
      <c r="D37" s="19"/>
      <c r="E37" s="20"/>
      <c r="F37" s="21"/>
      <c r="G37" s="28"/>
      <c r="H37" s="28"/>
      <c r="I37" s="28"/>
      <c r="J37" s="23">
        <f>SUM(J38:J83)</f>
        <v>498</v>
      </c>
      <c r="K37" s="24">
        <f>SUM(K38:K83)</f>
        <v>338</v>
      </c>
      <c r="L37" s="24">
        <f>SUM(L38:L83)</f>
        <v>323</v>
      </c>
      <c r="M37" s="24">
        <f>SUM(M39:M83)</f>
        <v>45</v>
      </c>
      <c r="N37" s="147">
        <f>SUM(N39:N83)</f>
        <v>0</v>
      </c>
      <c r="O37" s="148">
        <f>SUM(O39:O83)</f>
        <v>0</v>
      </c>
      <c r="P37" s="148">
        <f>SUM(P39:P83)</f>
        <v>0</v>
      </c>
      <c r="Q37" s="148">
        <f>SUM(Q39:Q83)</f>
        <v>0</v>
      </c>
      <c r="R37" s="24">
        <f>SUM(N37:Q37)</f>
        <v>0</v>
      </c>
      <c r="S37" s="24">
        <f t="shared" si="0"/>
        <v>323</v>
      </c>
      <c r="T37" s="24">
        <f>SUM(T39:T83)</f>
        <v>45</v>
      </c>
    </row>
    <row r="38" spans="1:22" s="26" customFormat="1" ht="15.75" hidden="1" outlineLevel="1">
      <c r="A38" s="27"/>
      <c r="B38" s="169" t="s">
        <v>806</v>
      </c>
      <c r="C38" s="28"/>
      <c r="D38" s="19"/>
      <c r="E38" s="20"/>
      <c r="F38" s="21"/>
      <c r="G38" s="28"/>
      <c r="H38" s="28"/>
      <c r="I38" s="28"/>
      <c r="J38" s="23">
        <v>1</v>
      </c>
      <c r="K38" s="24">
        <v>1</v>
      </c>
      <c r="L38" s="24">
        <v>1</v>
      </c>
      <c r="M38" s="24">
        <v>0</v>
      </c>
      <c r="N38" s="147">
        <v>0</v>
      </c>
      <c r="O38" s="148">
        <v>0</v>
      </c>
      <c r="P38" s="148">
        <v>0</v>
      </c>
      <c r="Q38" s="148">
        <v>0</v>
      </c>
      <c r="R38" s="24">
        <f t="shared" si="2"/>
        <v>0</v>
      </c>
      <c r="S38" s="24">
        <f t="shared" ref="S38:S82" si="3">SUM(L38+R38)</f>
        <v>1</v>
      </c>
      <c r="T38" s="24">
        <f t="shared" si="1"/>
        <v>0</v>
      </c>
    </row>
    <row r="39" spans="1:22" s="26" customFormat="1" ht="15.75" hidden="1" outlineLevel="1">
      <c r="A39" s="27"/>
      <c r="B39" s="169" t="s">
        <v>1317</v>
      </c>
      <c r="C39" s="28"/>
      <c r="D39" s="19"/>
      <c r="E39" s="20"/>
      <c r="F39" s="21"/>
      <c r="G39" s="28"/>
      <c r="H39" s="28"/>
      <c r="I39" s="28"/>
      <c r="J39" s="23">
        <v>18</v>
      </c>
      <c r="K39" s="24">
        <v>4</v>
      </c>
      <c r="L39" s="24">
        <v>0</v>
      </c>
      <c r="M39" s="24">
        <v>4</v>
      </c>
      <c r="N39" s="147">
        <v>0</v>
      </c>
      <c r="O39" s="148">
        <v>0</v>
      </c>
      <c r="P39" s="148">
        <v>0</v>
      </c>
      <c r="Q39" s="148">
        <v>0</v>
      </c>
      <c r="R39" s="24">
        <f t="shared" si="2"/>
        <v>0</v>
      </c>
      <c r="S39" s="24">
        <f t="shared" si="3"/>
        <v>0</v>
      </c>
      <c r="T39" s="24">
        <f t="shared" si="1"/>
        <v>4</v>
      </c>
    </row>
    <row r="40" spans="1:22" s="26" customFormat="1" ht="15.75" hidden="1" outlineLevel="1">
      <c r="A40" s="27"/>
      <c r="B40" s="169" t="s">
        <v>1318</v>
      </c>
      <c r="C40" s="28"/>
      <c r="D40" s="19"/>
      <c r="E40" s="20"/>
      <c r="F40" s="21"/>
      <c r="G40" s="28"/>
      <c r="H40" s="28"/>
      <c r="I40" s="28"/>
      <c r="J40" s="23">
        <v>3</v>
      </c>
      <c r="K40" s="24">
        <v>3</v>
      </c>
      <c r="L40" s="24">
        <v>3</v>
      </c>
      <c r="M40" s="24">
        <v>0</v>
      </c>
      <c r="N40" s="147">
        <v>0</v>
      </c>
      <c r="O40" s="148">
        <v>0</v>
      </c>
      <c r="P40" s="148">
        <v>0</v>
      </c>
      <c r="Q40" s="148">
        <v>0</v>
      </c>
      <c r="R40" s="24">
        <f t="shared" si="2"/>
        <v>0</v>
      </c>
      <c r="S40" s="24">
        <f t="shared" si="3"/>
        <v>3</v>
      </c>
      <c r="T40" s="24">
        <f t="shared" si="1"/>
        <v>0</v>
      </c>
    </row>
    <row r="41" spans="1:22" s="26" customFormat="1" ht="15.75" hidden="1" outlineLevel="1">
      <c r="A41" s="27"/>
      <c r="B41" s="169" t="s">
        <v>1344</v>
      </c>
      <c r="C41" s="28"/>
      <c r="D41" s="19"/>
      <c r="E41" s="20"/>
      <c r="F41" s="21"/>
      <c r="G41" s="28"/>
      <c r="H41" s="28"/>
      <c r="I41" s="28"/>
      <c r="J41" s="23">
        <v>9</v>
      </c>
      <c r="K41" s="24">
        <v>0</v>
      </c>
      <c r="L41" s="24">
        <v>0</v>
      </c>
      <c r="M41" s="24">
        <v>0</v>
      </c>
      <c r="N41" s="147">
        <v>0</v>
      </c>
      <c r="O41" s="148">
        <v>0</v>
      </c>
      <c r="P41" s="148">
        <v>0</v>
      </c>
      <c r="Q41" s="148">
        <v>0</v>
      </c>
      <c r="R41" s="24">
        <f t="shared" si="2"/>
        <v>0</v>
      </c>
      <c r="S41" s="24">
        <f t="shared" si="3"/>
        <v>0</v>
      </c>
      <c r="T41" s="24">
        <f t="shared" si="1"/>
        <v>0</v>
      </c>
    </row>
    <row r="42" spans="1:22" s="26" customFormat="1" ht="15.75" hidden="1" outlineLevel="1">
      <c r="A42" s="27"/>
      <c r="B42" s="169" t="s">
        <v>1319</v>
      </c>
      <c r="C42" s="28"/>
      <c r="D42" s="19"/>
      <c r="E42" s="20"/>
      <c r="F42" s="21"/>
      <c r="G42" s="28"/>
      <c r="H42" s="28"/>
      <c r="I42" s="28"/>
      <c r="J42" s="23">
        <v>1</v>
      </c>
      <c r="K42" s="24">
        <v>0</v>
      </c>
      <c r="L42" s="24">
        <v>0</v>
      </c>
      <c r="M42" s="24">
        <v>0</v>
      </c>
      <c r="N42" s="147">
        <v>0</v>
      </c>
      <c r="O42" s="148">
        <v>0</v>
      </c>
      <c r="P42" s="148">
        <v>0</v>
      </c>
      <c r="Q42" s="148">
        <v>0</v>
      </c>
      <c r="R42" s="24">
        <f t="shared" si="2"/>
        <v>0</v>
      </c>
      <c r="S42" s="24">
        <f t="shared" si="3"/>
        <v>0</v>
      </c>
      <c r="T42" s="24">
        <f t="shared" si="1"/>
        <v>0</v>
      </c>
    </row>
    <row r="43" spans="1:22" s="26" customFormat="1" ht="31.5" hidden="1" outlineLevel="1">
      <c r="A43" s="27"/>
      <c r="B43" s="169" t="s">
        <v>1343</v>
      </c>
      <c r="C43" s="28"/>
      <c r="D43" s="19"/>
      <c r="E43" s="20"/>
      <c r="F43" s="21"/>
      <c r="G43" s="28"/>
      <c r="H43" s="28"/>
      <c r="I43" s="28"/>
      <c r="J43" s="23">
        <v>10</v>
      </c>
      <c r="K43" s="24">
        <v>0</v>
      </c>
      <c r="L43" s="24">
        <v>0</v>
      </c>
      <c r="M43" s="24">
        <v>0</v>
      </c>
      <c r="N43" s="147">
        <v>0</v>
      </c>
      <c r="O43" s="148">
        <v>0</v>
      </c>
      <c r="P43" s="148">
        <v>0</v>
      </c>
      <c r="Q43" s="148">
        <v>0</v>
      </c>
      <c r="R43" s="24">
        <f t="shared" si="2"/>
        <v>0</v>
      </c>
      <c r="S43" s="24">
        <f t="shared" si="3"/>
        <v>0</v>
      </c>
      <c r="T43" s="24">
        <f t="shared" si="1"/>
        <v>0</v>
      </c>
    </row>
    <row r="44" spans="1:22" s="26" customFormat="1" ht="15.75" hidden="1" outlineLevel="1">
      <c r="A44" s="27"/>
      <c r="B44" s="169" t="s">
        <v>1316</v>
      </c>
      <c r="C44" s="28"/>
      <c r="D44" s="19"/>
      <c r="E44" s="20"/>
      <c r="F44" s="21"/>
      <c r="G44" s="28"/>
      <c r="H44" s="28"/>
      <c r="I44" s="28"/>
      <c r="J44" s="23">
        <v>3</v>
      </c>
      <c r="K44" s="24">
        <v>1</v>
      </c>
      <c r="L44" s="24">
        <v>1</v>
      </c>
      <c r="M44" s="24">
        <v>0</v>
      </c>
      <c r="N44" s="147">
        <v>0</v>
      </c>
      <c r="O44" s="148">
        <v>0</v>
      </c>
      <c r="P44" s="148">
        <v>0</v>
      </c>
      <c r="Q44" s="148">
        <v>0</v>
      </c>
      <c r="R44" s="24">
        <f t="shared" si="2"/>
        <v>0</v>
      </c>
      <c r="S44" s="24">
        <f t="shared" si="3"/>
        <v>1</v>
      </c>
      <c r="T44" s="24">
        <f t="shared" si="1"/>
        <v>0</v>
      </c>
    </row>
    <row r="45" spans="1:22" s="26" customFormat="1" ht="15.75" hidden="1" outlineLevel="1">
      <c r="A45" s="27"/>
      <c r="B45" s="169" t="s">
        <v>1335</v>
      </c>
      <c r="C45" s="28"/>
      <c r="D45" s="19"/>
      <c r="E45" s="20"/>
      <c r="F45" s="21"/>
      <c r="G45" s="28"/>
      <c r="H45" s="28"/>
      <c r="I45" s="28"/>
      <c r="J45" s="23">
        <v>2</v>
      </c>
      <c r="K45" s="24">
        <v>1</v>
      </c>
      <c r="L45" s="24">
        <v>0</v>
      </c>
      <c r="M45" s="24">
        <v>1</v>
      </c>
      <c r="N45" s="147">
        <v>0</v>
      </c>
      <c r="O45" s="148">
        <v>0</v>
      </c>
      <c r="P45" s="148">
        <v>0</v>
      </c>
      <c r="Q45" s="148">
        <v>0</v>
      </c>
      <c r="R45" s="24">
        <f t="shared" si="2"/>
        <v>0</v>
      </c>
      <c r="S45" s="24">
        <f t="shared" si="3"/>
        <v>0</v>
      </c>
      <c r="T45" s="24">
        <f t="shared" si="1"/>
        <v>1</v>
      </c>
    </row>
    <row r="46" spans="1:22" s="26" customFormat="1" ht="31.5" hidden="1" outlineLevel="1">
      <c r="A46" s="27"/>
      <c r="B46" s="169" t="s">
        <v>1320</v>
      </c>
      <c r="C46" s="28"/>
      <c r="D46" s="19"/>
      <c r="E46" s="20"/>
      <c r="F46" s="21"/>
      <c r="G46" s="28"/>
      <c r="H46" s="28"/>
      <c r="I46" s="28"/>
      <c r="J46" s="23">
        <v>12</v>
      </c>
      <c r="K46" s="24">
        <v>6</v>
      </c>
      <c r="L46" s="24">
        <v>3</v>
      </c>
      <c r="M46" s="24">
        <v>3</v>
      </c>
      <c r="N46" s="147">
        <v>0</v>
      </c>
      <c r="O46" s="148">
        <v>0</v>
      </c>
      <c r="P46" s="148">
        <v>0</v>
      </c>
      <c r="Q46" s="148">
        <v>0</v>
      </c>
      <c r="R46" s="24">
        <f t="shared" si="2"/>
        <v>0</v>
      </c>
      <c r="S46" s="24">
        <f t="shared" si="3"/>
        <v>3</v>
      </c>
      <c r="T46" s="24">
        <f t="shared" si="1"/>
        <v>3</v>
      </c>
    </row>
    <row r="47" spans="1:22" s="26" customFormat="1" ht="31.5" hidden="1" outlineLevel="1">
      <c r="A47" s="27"/>
      <c r="B47" s="169" t="s">
        <v>1336</v>
      </c>
      <c r="C47" s="28"/>
      <c r="D47" s="19"/>
      <c r="E47" s="20"/>
      <c r="F47" s="21"/>
      <c r="G47" s="28"/>
      <c r="H47" s="28"/>
      <c r="I47" s="28"/>
      <c r="J47" s="23">
        <v>2</v>
      </c>
      <c r="K47" s="24">
        <v>1</v>
      </c>
      <c r="L47" s="24">
        <v>0</v>
      </c>
      <c r="M47" s="24">
        <v>1</v>
      </c>
      <c r="N47" s="147">
        <v>0</v>
      </c>
      <c r="O47" s="148">
        <v>0</v>
      </c>
      <c r="P47" s="148">
        <v>0</v>
      </c>
      <c r="Q47" s="148">
        <v>0</v>
      </c>
      <c r="R47" s="24">
        <f t="shared" si="2"/>
        <v>0</v>
      </c>
      <c r="S47" s="24">
        <f t="shared" si="3"/>
        <v>0</v>
      </c>
      <c r="T47" s="24">
        <f t="shared" si="1"/>
        <v>1</v>
      </c>
    </row>
    <row r="48" spans="1:22" s="26" customFormat="1" ht="15.75" hidden="1" outlineLevel="1">
      <c r="A48" s="27"/>
      <c r="B48" s="169" t="s">
        <v>1314</v>
      </c>
      <c r="C48" s="28"/>
      <c r="D48" s="19"/>
      <c r="E48" s="20"/>
      <c r="F48" s="21"/>
      <c r="G48" s="28"/>
      <c r="H48" s="28"/>
      <c r="I48" s="28"/>
      <c r="J48" s="23">
        <v>1</v>
      </c>
      <c r="K48" s="24">
        <v>1</v>
      </c>
      <c r="L48" s="24">
        <v>1</v>
      </c>
      <c r="M48" s="24">
        <v>0</v>
      </c>
      <c r="N48" s="147">
        <v>0</v>
      </c>
      <c r="O48" s="148">
        <v>0</v>
      </c>
      <c r="P48" s="148">
        <v>0</v>
      </c>
      <c r="Q48" s="148">
        <v>0</v>
      </c>
      <c r="R48" s="24">
        <f t="shared" si="2"/>
        <v>0</v>
      </c>
      <c r="S48" s="24">
        <f t="shared" si="3"/>
        <v>1</v>
      </c>
      <c r="T48" s="24">
        <f t="shared" si="1"/>
        <v>0</v>
      </c>
    </row>
    <row r="49" spans="1:20" s="26" customFormat="1" ht="31.5" hidden="1" outlineLevel="1">
      <c r="A49" s="27"/>
      <c r="B49" s="169" t="s">
        <v>1330</v>
      </c>
      <c r="C49" s="28"/>
      <c r="D49" s="19"/>
      <c r="E49" s="20"/>
      <c r="F49" s="21"/>
      <c r="G49" s="28"/>
      <c r="H49" s="28"/>
      <c r="I49" s="28"/>
      <c r="J49" s="23">
        <v>4</v>
      </c>
      <c r="K49" s="24">
        <v>1</v>
      </c>
      <c r="L49" s="24">
        <v>1</v>
      </c>
      <c r="M49" s="24">
        <v>0</v>
      </c>
      <c r="N49" s="147">
        <v>0</v>
      </c>
      <c r="O49" s="148">
        <v>0</v>
      </c>
      <c r="P49" s="148">
        <v>0</v>
      </c>
      <c r="Q49" s="148">
        <v>0</v>
      </c>
      <c r="R49" s="24">
        <f t="shared" si="2"/>
        <v>0</v>
      </c>
      <c r="S49" s="24">
        <f t="shared" si="3"/>
        <v>1</v>
      </c>
      <c r="T49" s="24">
        <f t="shared" si="1"/>
        <v>0</v>
      </c>
    </row>
    <row r="50" spans="1:20" s="26" customFormat="1" ht="31.5" hidden="1" outlineLevel="1">
      <c r="A50" s="27"/>
      <c r="B50" s="169" t="s">
        <v>1321</v>
      </c>
      <c r="C50" s="28"/>
      <c r="D50" s="19"/>
      <c r="E50" s="20"/>
      <c r="F50" s="21"/>
      <c r="G50" s="28"/>
      <c r="H50" s="28"/>
      <c r="I50" s="28"/>
      <c r="J50" s="23">
        <v>11</v>
      </c>
      <c r="K50" s="24">
        <v>3</v>
      </c>
      <c r="L50" s="24">
        <v>0</v>
      </c>
      <c r="M50" s="24">
        <v>3</v>
      </c>
      <c r="N50" s="147">
        <v>0</v>
      </c>
      <c r="O50" s="148">
        <v>0</v>
      </c>
      <c r="P50" s="148">
        <v>0</v>
      </c>
      <c r="Q50" s="148">
        <v>0</v>
      </c>
      <c r="R50" s="24">
        <f t="shared" si="2"/>
        <v>0</v>
      </c>
      <c r="S50" s="24">
        <f t="shared" si="3"/>
        <v>0</v>
      </c>
      <c r="T50" s="24">
        <f t="shared" si="1"/>
        <v>3</v>
      </c>
    </row>
    <row r="51" spans="1:20" s="26" customFormat="1" ht="31.5" hidden="1" outlineLevel="1">
      <c r="A51" s="27"/>
      <c r="B51" s="169" t="s">
        <v>1452</v>
      </c>
      <c r="C51" s="28"/>
      <c r="D51" s="19"/>
      <c r="E51" s="20"/>
      <c r="F51" s="21"/>
      <c r="G51" s="28"/>
      <c r="H51" s="28"/>
      <c r="I51" s="28"/>
      <c r="J51" s="23">
        <v>8</v>
      </c>
      <c r="K51" s="24">
        <v>1</v>
      </c>
      <c r="L51" s="24">
        <v>0</v>
      </c>
      <c r="M51" s="24">
        <v>1</v>
      </c>
      <c r="N51" s="147">
        <v>0</v>
      </c>
      <c r="O51" s="148">
        <v>0</v>
      </c>
      <c r="P51" s="148">
        <v>0</v>
      </c>
      <c r="Q51" s="148">
        <v>0</v>
      </c>
      <c r="R51" s="24">
        <f t="shared" si="2"/>
        <v>0</v>
      </c>
      <c r="S51" s="24">
        <f t="shared" si="3"/>
        <v>0</v>
      </c>
      <c r="T51" s="24">
        <f t="shared" si="1"/>
        <v>1</v>
      </c>
    </row>
    <row r="52" spans="1:20" s="26" customFormat="1" ht="15.75" hidden="1" outlineLevel="1">
      <c r="A52" s="27"/>
      <c r="B52" s="169" t="s">
        <v>1322</v>
      </c>
      <c r="C52" s="28"/>
      <c r="D52" s="19"/>
      <c r="E52" s="20"/>
      <c r="F52" s="21"/>
      <c r="G52" s="28"/>
      <c r="H52" s="28"/>
      <c r="I52" s="28"/>
      <c r="J52" s="23">
        <v>15</v>
      </c>
      <c r="K52" s="24">
        <v>0</v>
      </c>
      <c r="L52" s="24">
        <v>0</v>
      </c>
      <c r="M52" s="24">
        <v>0</v>
      </c>
      <c r="N52" s="147">
        <v>0</v>
      </c>
      <c r="O52" s="148">
        <v>0</v>
      </c>
      <c r="P52" s="148">
        <v>0</v>
      </c>
      <c r="Q52" s="148">
        <v>0</v>
      </c>
      <c r="R52" s="24">
        <f t="shared" si="2"/>
        <v>0</v>
      </c>
      <c r="S52" s="24">
        <f t="shared" si="3"/>
        <v>0</v>
      </c>
      <c r="T52" s="24">
        <f t="shared" si="1"/>
        <v>0</v>
      </c>
    </row>
    <row r="53" spans="1:20" s="26" customFormat="1" ht="15.75" hidden="1" outlineLevel="1">
      <c r="A53" s="27"/>
      <c r="B53" s="169" t="s">
        <v>1323</v>
      </c>
      <c r="C53" s="28"/>
      <c r="D53" s="19"/>
      <c r="E53" s="20"/>
      <c r="F53" s="21"/>
      <c r="G53" s="28"/>
      <c r="H53" s="28"/>
      <c r="I53" s="28"/>
      <c r="J53" s="23">
        <v>8</v>
      </c>
      <c r="K53" s="24">
        <v>0</v>
      </c>
      <c r="L53" s="24">
        <v>0</v>
      </c>
      <c r="M53" s="24">
        <v>0</v>
      </c>
      <c r="N53" s="147">
        <v>0</v>
      </c>
      <c r="O53" s="148">
        <v>0</v>
      </c>
      <c r="P53" s="148">
        <v>0</v>
      </c>
      <c r="Q53" s="148">
        <v>0</v>
      </c>
      <c r="R53" s="24">
        <f t="shared" si="2"/>
        <v>0</v>
      </c>
      <c r="S53" s="24">
        <f t="shared" si="3"/>
        <v>0</v>
      </c>
      <c r="T53" s="24">
        <f t="shared" si="1"/>
        <v>0</v>
      </c>
    </row>
    <row r="54" spans="1:20" s="26" customFormat="1" ht="15.75" hidden="1" outlineLevel="1">
      <c r="A54" s="27"/>
      <c r="B54" s="169" t="s">
        <v>1324</v>
      </c>
      <c r="C54" s="28"/>
      <c r="D54" s="19"/>
      <c r="E54" s="20"/>
      <c r="F54" s="21"/>
      <c r="G54" s="28"/>
      <c r="H54" s="28"/>
      <c r="I54" s="28"/>
      <c r="J54" s="23">
        <v>2</v>
      </c>
      <c r="K54" s="24">
        <v>0</v>
      </c>
      <c r="L54" s="24">
        <v>0</v>
      </c>
      <c r="M54" s="24">
        <v>0</v>
      </c>
      <c r="N54" s="147">
        <v>0</v>
      </c>
      <c r="O54" s="148">
        <v>0</v>
      </c>
      <c r="P54" s="148">
        <v>0</v>
      </c>
      <c r="Q54" s="148">
        <v>0</v>
      </c>
      <c r="R54" s="24">
        <f t="shared" si="2"/>
        <v>0</v>
      </c>
      <c r="S54" s="24">
        <f t="shared" si="3"/>
        <v>0</v>
      </c>
      <c r="T54" s="24">
        <f t="shared" si="1"/>
        <v>0</v>
      </c>
    </row>
    <row r="55" spans="1:20" s="26" customFormat="1" ht="15.75" hidden="1" outlineLevel="1">
      <c r="A55" s="27"/>
      <c r="B55" s="169" t="s">
        <v>1325</v>
      </c>
      <c r="C55" s="28"/>
      <c r="D55" s="19"/>
      <c r="E55" s="20"/>
      <c r="F55" s="21"/>
      <c r="G55" s="28"/>
      <c r="H55" s="28"/>
      <c r="I55" s="28"/>
      <c r="J55" s="23">
        <v>12</v>
      </c>
      <c r="K55" s="24">
        <v>4</v>
      </c>
      <c r="L55" s="24">
        <v>0</v>
      </c>
      <c r="M55" s="24">
        <v>4</v>
      </c>
      <c r="N55" s="147">
        <v>0</v>
      </c>
      <c r="O55" s="148">
        <v>0</v>
      </c>
      <c r="P55" s="148">
        <v>0</v>
      </c>
      <c r="Q55" s="148">
        <v>0</v>
      </c>
      <c r="R55" s="24">
        <f t="shared" si="2"/>
        <v>0</v>
      </c>
      <c r="S55" s="24">
        <f t="shared" si="3"/>
        <v>0</v>
      </c>
      <c r="T55" s="24">
        <f t="shared" si="1"/>
        <v>4</v>
      </c>
    </row>
    <row r="56" spans="1:20" s="26" customFormat="1" ht="15.75" hidden="1" outlineLevel="1">
      <c r="A56" s="27"/>
      <c r="B56" s="169" t="s">
        <v>1315</v>
      </c>
      <c r="C56" s="28"/>
      <c r="D56" s="19"/>
      <c r="E56" s="20"/>
      <c r="F56" s="21"/>
      <c r="G56" s="28"/>
      <c r="H56" s="28"/>
      <c r="I56" s="28"/>
      <c r="J56" s="23">
        <v>3</v>
      </c>
      <c r="K56" s="24">
        <v>3</v>
      </c>
      <c r="L56" s="24">
        <v>1</v>
      </c>
      <c r="M56" s="24">
        <v>2</v>
      </c>
      <c r="N56" s="147">
        <v>0</v>
      </c>
      <c r="O56" s="148">
        <v>0</v>
      </c>
      <c r="P56" s="148">
        <v>0</v>
      </c>
      <c r="Q56" s="148">
        <v>0</v>
      </c>
      <c r="R56" s="24">
        <f t="shared" si="2"/>
        <v>0</v>
      </c>
      <c r="S56" s="24">
        <f t="shared" si="3"/>
        <v>1</v>
      </c>
      <c r="T56" s="24">
        <f t="shared" si="1"/>
        <v>2</v>
      </c>
    </row>
    <row r="57" spans="1:20" s="26" customFormat="1" ht="15.75" hidden="1" outlineLevel="1">
      <c r="A57" s="27"/>
      <c r="B57" s="169" t="s">
        <v>1326</v>
      </c>
      <c r="C57" s="28"/>
      <c r="D57" s="19"/>
      <c r="E57" s="20"/>
      <c r="F57" s="21"/>
      <c r="G57" s="28"/>
      <c r="H57" s="28"/>
      <c r="I57" s="28"/>
      <c r="J57" s="23">
        <v>2</v>
      </c>
      <c r="K57" s="24">
        <v>2</v>
      </c>
      <c r="L57" s="24">
        <v>0</v>
      </c>
      <c r="M57" s="24">
        <v>2</v>
      </c>
      <c r="N57" s="147">
        <v>0</v>
      </c>
      <c r="O57" s="148">
        <v>0</v>
      </c>
      <c r="P57" s="148">
        <v>0</v>
      </c>
      <c r="Q57" s="148">
        <v>0</v>
      </c>
      <c r="R57" s="24">
        <f t="shared" si="2"/>
        <v>0</v>
      </c>
      <c r="S57" s="24">
        <f t="shared" si="3"/>
        <v>0</v>
      </c>
      <c r="T57" s="24">
        <f t="shared" si="1"/>
        <v>2</v>
      </c>
    </row>
    <row r="58" spans="1:20" s="26" customFormat="1" ht="15.75" hidden="1" outlineLevel="1">
      <c r="A58" s="27"/>
      <c r="B58" s="169" t="s">
        <v>1327</v>
      </c>
      <c r="C58" s="28"/>
      <c r="D58" s="19"/>
      <c r="E58" s="20"/>
      <c r="F58" s="21"/>
      <c r="G58" s="28"/>
      <c r="H58" s="28"/>
      <c r="I58" s="28"/>
      <c r="J58" s="23">
        <v>1</v>
      </c>
      <c r="K58" s="24">
        <v>0</v>
      </c>
      <c r="L58" s="24">
        <v>0</v>
      </c>
      <c r="M58" s="24">
        <v>0</v>
      </c>
      <c r="N58" s="147">
        <v>0</v>
      </c>
      <c r="O58" s="148">
        <v>0</v>
      </c>
      <c r="P58" s="148">
        <v>0</v>
      </c>
      <c r="Q58" s="148">
        <v>0</v>
      </c>
      <c r="R58" s="24">
        <f t="shared" si="2"/>
        <v>0</v>
      </c>
      <c r="S58" s="24">
        <f t="shared" si="3"/>
        <v>0</v>
      </c>
      <c r="T58" s="24">
        <f t="shared" si="1"/>
        <v>0</v>
      </c>
    </row>
    <row r="59" spans="1:20" s="26" customFormat="1" ht="15.75" hidden="1" outlineLevel="1">
      <c r="A59" s="27"/>
      <c r="B59" s="169" t="s">
        <v>1328</v>
      </c>
      <c r="C59" s="28"/>
      <c r="D59" s="19"/>
      <c r="E59" s="20"/>
      <c r="F59" s="21"/>
      <c r="G59" s="28"/>
      <c r="H59" s="28"/>
      <c r="I59" s="28"/>
      <c r="J59" s="23">
        <v>1</v>
      </c>
      <c r="K59" s="24">
        <v>1</v>
      </c>
      <c r="L59" s="24">
        <v>1</v>
      </c>
      <c r="M59" s="24">
        <v>0</v>
      </c>
      <c r="N59" s="147">
        <v>0</v>
      </c>
      <c r="O59" s="148">
        <v>0</v>
      </c>
      <c r="P59" s="148">
        <v>0</v>
      </c>
      <c r="Q59" s="148">
        <v>0</v>
      </c>
      <c r="R59" s="24">
        <f t="shared" si="2"/>
        <v>0</v>
      </c>
      <c r="S59" s="24">
        <f t="shared" si="3"/>
        <v>1</v>
      </c>
      <c r="T59" s="24">
        <f t="shared" si="1"/>
        <v>0</v>
      </c>
    </row>
    <row r="60" spans="1:20" s="26" customFormat="1" ht="31.5" hidden="1" outlineLevel="1">
      <c r="A60" s="27"/>
      <c r="B60" s="169" t="s">
        <v>1337</v>
      </c>
      <c r="C60" s="28"/>
      <c r="D60" s="19"/>
      <c r="E60" s="20"/>
      <c r="F60" s="21"/>
      <c r="G60" s="28"/>
      <c r="H60" s="28"/>
      <c r="I60" s="28"/>
      <c r="J60" s="23">
        <v>4</v>
      </c>
      <c r="K60" s="24">
        <v>2</v>
      </c>
      <c r="L60" s="24">
        <v>2</v>
      </c>
      <c r="M60" s="24">
        <v>0</v>
      </c>
      <c r="N60" s="147">
        <v>0</v>
      </c>
      <c r="O60" s="148">
        <v>0</v>
      </c>
      <c r="P60" s="148">
        <v>0</v>
      </c>
      <c r="Q60" s="148">
        <v>0</v>
      </c>
      <c r="R60" s="24">
        <f t="shared" si="2"/>
        <v>0</v>
      </c>
      <c r="S60" s="24">
        <f t="shared" si="3"/>
        <v>2</v>
      </c>
      <c r="T60" s="24">
        <f t="shared" si="1"/>
        <v>0</v>
      </c>
    </row>
    <row r="61" spans="1:20" s="26" customFormat="1" ht="15.75" hidden="1" outlineLevel="1">
      <c r="A61" s="27"/>
      <c r="B61" s="169" t="s">
        <v>1329</v>
      </c>
      <c r="C61" s="28"/>
      <c r="D61" s="19"/>
      <c r="E61" s="20"/>
      <c r="F61" s="21"/>
      <c r="G61" s="28"/>
      <c r="H61" s="28"/>
      <c r="I61" s="28"/>
      <c r="J61" s="23">
        <v>3</v>
      </c>
      <c r="K61" s="24">
        <v>3</v>
      </c>
      <c r="L61" s="24">
        <v>3</v>
      </c>
      <c r="M61" s="24">
        <v>0</v>
      </c>
      <c r="N61" s="147">
        <v>0</v>
      </c>
      <c r="O61" s="148">
        <v>0</v>
      </c>
      <c r="P61" s="148">
        <v>0</v>
      </c>
      <c r="Q61" s="148">
        <v>0</v>
      </c>
      <c r="R61" s="24">
        <f t="shared" si="2"/>
        <v>0</v>
      </c>
      <c r="S61" s="24">
        <f t="shared" si="3"/>
        <v>3</v>
      </c>
      <c r="T61" s="24">
        <f t="shared" si="1"/>
        <v>0</v>
      </c>
    </row>
    <row r="62" spans="1:20" s="26" customFormat="1" ht="31.5" hidden="1" outlineLevel="1">
      <c r="A62" s="27"/>
      <c r="B62" s="169" t="s">
        <v>1338</v>
      </c>
      <c r="C62" s="28"/>
      <c r="D62" s="19"/>
      <c r="E62" s="20"/>
      <c r="F62" s="21"/>
      <c r="G62" s="28"/>
      <c r="H62" s="28"/>
      <c r="I62" s="28"/>
      <c r="J62" s="23">
        <v>6</v>
      </c>
      <c r="K62" s="24">
        <v>0</v>
      </c>
      <c r="L62" s="24">
        <v>0</v>
      </c>
      <c r="M62" s="24">
        <v>0</v>
      </c>
      <c r="N62" s="147">
        <v>0</v>
      </c>
      <c r="O62" s="148">
        <v>0</v>
      </c>
      <c r="P62" s="148">
        <v>0</v>
      </c>
      <c r="Q62" s="148">
        <v>0</v>
      </c>
      <c r="R62" s="24">
        <f t="shared" si="2"/>
        <v>0</v>
      </c>
      <c r="S62" s="24">
        <f t="shared" si="3"/>
        <v>0</v>
      </c>
      <c r="T62" s="24">
        <f t="shared" si="1"/>
        <v>0</v>
      </c>
    </row>
    <row r="63" spans="1:20" s="26" customFormat="1" ht="31.5" hidden="1" outlineLevel="1">
      <c r="A63" s="27"/>
      <c r="B63" s="169" t="s">
        <v>1331</v>
      </c>
      <c r="C63" s="28"/>
      <c r="D63" s="19"/>
      <c r="E63" s="20"/>
      <c r="F63" s="21"/>
      <c r="G63" s="28"/>
      <c r="H63" s="28"/>
      <c r="I63" s="28"/>
      <c r="J63" s="23">
        <v>6</v>
      </c>
      <c r="K63" s="24">
        <v>0</v>
      </c>
      <c r="L63" s="24">
        <v>0</v>
      </c>
      <c r="M63" s="24">
        <v>0</v>
      </c>
      <c r="N63" s="147">
        <v>0</v>
      </c>
      <c r="O63" s="148">
        <v>0</v>
      </c>
      <c r="P63" s="148">
        <v>0</v>
      </c>
      <c r="Q63" s="148">
        <v>0</v>
      </c>
      <c r="R63" s="24">
        <f t="shared" si="2"/>
        <v>0</v>
      </c>
      <c r="S63" s="24">
        <f t="shared" si="3"/>
        <v>0</v>
      </c>
      <c r="T63" s="24">
        <f t="shared" si="1"/>
        <v>0</v>
      </c>
    </row>
    <row r="64" spans="1:20" s="26" customFormat="1" ht="49.5" hidden="1" customHeight="1" outlineLevel="1">
      <c r="A64" s="27"/>
      <c r="B64" s="169" t="s">
        <v>1332</v>
      </c>
      <c r="C64" s="28"/>
      <c r="D64" s="19"/>
      <c r="E64" s="20"/>
      <c r="F64" s="21"/>
      <c r="G64" s="28"/>
      <c r="H64" s="28"/>
      <c r="I64" s="28"/>
      <c r="J64" s="23">
        <v>2</v>
      </c>
      <c r="K64" s="24">
        <v>1</v>
      </c>
      <c r="L64" s="24">
        <v>1</v>
      </c>
      <c r="M64" s="24">
        <v>0</v>
      </c>
      <c r="N64" s="147">
        <v>0</v>
      </c>
      <c r="O64" s="148">
        <v>0</v>
      </c>
      <c r="P64" s="148">
        <v>0</v>
      </c>
      <c r="Q64" s="148">
        <v>0</v>
      </c>
      <c r="R64" s="24">
        <f t="shared" si="2"/>
        <v>0</v>
      </c>
      <c r="S64" s="24">
        <f t="shared" si="3"/>
        <v>1</v>
      </c>
      <c r="T64" s="24">
        <f t="shared" si="1"/>
        <v>0</v>
      </c>
    </row>
    <row r="65" spans="1:20" s="26" customFormat="1" ht="66.75" hidden="1" customHeight="1" outlineLevel="1">
      <c r="A65" s="27"/>
      <c r="B65" s="169" t="s">
        <v>1333</v>
      </c>
      <c r="C65" s="28"/>
      <c r="D65" s="19"/>
      <c r="E65" s="20"/>
      <c r="F65" s="21"/>
      <c r="G65" s="28"/>
      <c r="H65" s="28"/>
      <c r="I65" s="28"/>
      <c r="J65" s="23">
        <v>2</v>
      </c>
      <c r="K65" s="24">
        <v>2</v>
      </c>
      <c r="L65" s="24">
        <v>2</v>
      </c>
      <c r="M65" s="24">
        <v>0</v>
      </c>
      <c r="N65" s="147">
        <v>0</v>
      </c>
      <c r="O65" s="148">
        <v>0</v>
      </c>
      <c r="P65" s="148">
        <v>0</v>
      </c>
      <c r="Q65" s="148">
        <v>0</v>
      </c>
      <c r="R65" s="24">
        <f t="shared" si="2"/>
        <v>0</v>
      </c>
      <c r="S65" s="24">
        <f t="shared" si="3"/>
        <v>2</v>
      </c>
      <c r="T65" s="24">
        <f t="shared" si="1"/>
        <v>0</v>
      </c>
    </row>
    <row r="66" spans="1:20" s="26" customFormat="1" ht="36" hidden="1" customHeight="1" outlineLevel="1">
      <c r="A66" s="27"/>
      <c r="B66" s="169" t="s">
        <v>1041</v>
      </c>
      <c r="C66" s="28"/>
      <c r="D66" s="19"/>
      <c r="E66" s="20"/>
      <c r="F66" s="21"/>
      <c r="G66" s="28"/>
      <c r="H66" s="28"/>
      <c r="I66" s="28"/>
      <c r="J66" s="23">
        <v>6</v>
      </c>
      <c r="K66" s="24">
        <v>2</v>
      </c>
      <c r="L66" s="24">
        <v>2</v>
      </c>
      <c r="M66" s="24">
        <v>0</v>
      </c>
      <c r="N66" s="147">
        <v>0</v>
      </c>
      <c r="O66" s="148">
        <v>0</v>
      </c>
      <c r="P66" s="148">
        <v>0</v>
      </c>
      <c r="Q66" s="148">
        <v>0</v>
      </c>
      <c r="R66" s="24">
        <f t="shared" si="2"/>
        <v>0</v>
      </c>
      <c r="S66" s="24">
        <f t="shared" si="3"/>
        <v>2</v>
      </c>
      <c r="T66" s="24">
        <f t="shared" si="1"/>
        <v>0</v>
      </c>
    </row>
    <row r="67" spans="1:20" s="26" customFormat="1" ht="31.5" hidden="1" outlineLevel="1">
      <c r="A67" s="27"/>
      <c r="B67" s="169" t="s">
        <v>1334</v>
      </c>
      <c r="C67" s="28"/>
      <c r="D67" s="19"/>
      <c r="E67" s="20"/>
      <c r="F67" s="21"/>
      <c r="G67" s="28"/>
      <c r="H67" s="28"/>
      <c r="I67" s="28"/>
      <c r="J67" s="23">
        <v>3</v>
      </c>
      <c r="K67" s="24">
        <v>1</v>
      </c>
      <c r="L67" s="24">
        <v>0</v>
      </c>
      <c r="M67" s="24">
        <v>1</v>
      </c>
      <c r="N67" s="147">
        <v>0</v>
      </c>
      <c r="O67" s="148">
        <v>0</v>
      </c>
      <c r="P67" s="148">
        <v>0</v>
      </c>
      <c r="Q67" s="148">
        <v>0</v>
      </c>
      <c r="R67" s="24">
        <f t="shared" si="2"/>
        <v>0</v>
      </c>
      <c r="S67" s="24">
        <f t="shared" si="3"/>
        <v>0</v>
      </c>
      <c r="T67" s="24">
        <f t="shared" si="1"/>
        <v>1</v>
      </c>
    </row>
    <row r="68" spans="1:20" s="26" customFormat="1" ht="47.25" hidden="1" outlineLevel="1">
      <c r="A68" s="27"/>
      <c r="B68" s="169" t="s">
        <v>1243</v>
      </c>
      <c r="C68" s="28"/>
      <c r="D68" s="19"/>
      <c r="E68" s="20"/>
      <c r="F68" s="21"/>
      <c r="G68" s="28"/>
      <c r="H68" s="28"/>
      <c r="I68" s="28"/>
      <c r="J68" s="23">
        <v>3</v>
      </c>
      <c r="K68" s="24">
        <v>3</v>
      </c>
      <c r="L68" s="24">
        <v>0</v>
      </c>
      <c r="M68" s="24">
        <v>3</v>
      </c>
      <c r="N68" s="147">
        <v>0</v>
      </c>
      <c r="O68" s="148">
        <v>0</v>
      </c>
      <c r="P68" s="148">
        <v>0</v>
      </c>
      <c r="Q68" s="148">
        <v>0</v>
      </c>
      <c r="R68" s="24">
        <f t="shared" si="2"/>
        <v>0</v>
      </c>
      <c r="S68" s="24">
        <f t="shared" si="3"/>
        <v>0</v>
      </c>
      <c r="T68" s="24">
        <f t="shared" si="1"/>
        <v>3</v>
      </c>
    </row>
    <row r="69" spans="1:20" s="26" customFormat="1" ht="44.25" hidden="1" customHeight="1" outlineLevel="1">
      <c r="A69" s="27"/>
      <c r="B69" s="169" t="s">
        <v>1239</v>
      </c>
      <c r="C69" s="28"/>
      <c r="D69" s="19"/>
      <c r="E69" s="20"/>
      <c r="F69" s="21"/>
      <c r="G69" s="28"/>
      <c r="H69" s="28"/>
      <c r="I69" s="28"/>
      <c r="J69" s="23">
        <v>2</v>
      </c>
      <c r="K69" s="24">
        <v>2</v>
      </c>
      <c r="L69" s="24">
        <v>0</v>
      </c>
      <c r="M69" s="24">
        <v>2</v>
      </c>
      <c r="N69" s="147">
        <v>0</v>
      </c>
      <c r="O69" s="148">
        <v>0</v>
      </c>
      <c r="P69" s="148">
        <v>0</v>
      </c>
      <c r="Q69" s="148">
        <v>0</v>
      </c>
      <c r="R69" s="24">
        <f t="shared" si="2"/>
        <v>0</v>
      </c>
      <c r="S69" s="24">
        <f t="shared" si="3"/>
        <v>0</v>
      </c>
      <c r="T69" s="24">
        <f t="shared" si="1"/>
        <v>2</v>
      </c>
    </row>
    <row r="70" spans="1:20" s="26" customFormat="1" ht="31.5" hidden="1" outlineLevel="1">
      <c r="A70" s="27"/>
      <c r="B70" s="169" t="s">
        <v>1242</v>
      </c>
      <c r="C70" s="28"/>
      <c r="D70" s="19"/>
      <c r="E70" s="20"/>
      <c r="F70" s="21"/>
      <c r="G70" s="28"/>
      <c r="H70" s="28"/>
      <c r="I70" s="28"/>
      <c r="J70" s="23">
        <v>4</v>
      </c>
      <c r="K70" s="24">
        <v>2</v>
      </c>
      <c r="L70" s="24">
        <v>0</v>
      </c>
      <c r="M70" s="24">
        <v>2</v>
      </c>
      <c r="N70" s="147">
        <v>0</v>
      </c>
      <c r="O70" s="148">
        <v>0</v>
      </c>
      <c r="P70" s="148">
        <v>0</v>
      </c>
      <c r="Q70" s="148">
        <v>0</v>
      </c>
      <c r="R70" s="24">
        <f t="shared" si="2"/>
        <v>0</v>
      </c>
      <c r="S70" s="24">
        <f t="shared" si="3"/>
        <v>0</v>
      </c>
      <c r="T70" s="24">
        <f t="shared" si="1"/>
        <v>2</v>
      </c>
    </row>
    <row r="71" spans="1:20" s="26" customFormat="1" ht="15.75" hidden="1" outlineLevel="1">
      <c r="A71" s="27"/>
      <c r="B71" s="169" t="s">
        <v>1246</v>
      </c>
      <c r="C71" s="28"/>
      <c r="D71" s="19"/>
      <c r="E71" s="20"/>
      <c r="F71" s="21"/>
      <c r="G71" s="28"/>
      <c r="H71" s="28"/>
      <c r="I71" s="28"/>
      <c r="J71" s="23">
        <v>2</v>
      </c>
      <c r="K71" s="24">
        <v>2</v>
      </c>
      <c r="L71" s="24">
        <v>0</v>
      </c>
      <c r="M71" s="24">
        <v>2</v>
      </c>
      <c r="N71" s="147">
        <v>0</v>
      </c>
      <c r="O71" s="148">
        <v>0</v>
      </c>
      <c r="P71" s="148">
        <v>0</v>
      </c>
      <c r="Q71" s="148">
        <v>0</v>
      </c>
      <c r="R71" s="24">
        <f t="shared" si="2"/>
        <v>0</v>
      </c>
      <c r="S71" s="24">
        <f t="shared" si="3"/>
        <v>0</v>
      </c>
      <c r="T71" s="24">
        <f t="shared" si="1"/>
        <v>2</v>
      </c>
    </row>
    <row r="72" spans="1:20" s="26" customFormat="1" ht="31.5" hidden="1" outlineLevel="1">
      <c r="A72" s="27"/>
      <c r="B72" s="169" t="s">
        <v>1241</v>
      </c>
      <c r="C72" s="28"/>
      <c r="D72" s="19"/>
      <c r="E72" s="20"/>
      <c r="F72" s="21"/>
      <c r="G72" s="28"/>
      <c r="H72" s="28"/>
      <c r="I72" s="28"/>
      <c r="J72" s="23">
        <v>4</v>
      </c>
      <c r="K72" s="24">
        <v>1</v>
      </c>
      <c r="L72" s="24">
        <v>1</v>
      </c>
      <c r="M72" s="24">
        <v>0</v>
      </c>
      <c r="N72" s="147">
        <v>0</v>
      </c>
      <c r="O72" s="148">
        <v>0</v>
      </c>
      <c r="P72" s="148">
        <v>0</v>
      </c>
      <c r="Q72" s="148">
        <v>0</v>
      </c>
      <c r="R72" s="24">
        <f t="shared" si="2"/>
        <v>0</v>
      </c>
      <c r="S72" s="24">
        <f t="shared" si="3"/>
        <v>1</v>
      </c>
      <c r="T72" s="24">
        <f t="shared" ref="T72:T141" si="4">IF(K72-S72&lt;0,0,K72-S72)</f>
        <v>0</v>
      </c>
    </row>
    <row r="73" spans="1:20" s="26" customFormat="1" ht="31.5" hidden="1" outlineLevel="1">
      <c r="A73" s="27"/>
      <c r="B73" s="169" t="s">
        <v>1245</v>
      </c>
      <c r="C73" s="28"/>
      <c r="D73" s="19"/>
      <c r="E73" s="20"/>
      <c r="F73" s="21"/>
      <c r="G73" s="28"/>
      <c r="H73" s="28"/>
      <c r="I73" s="28"/>
      <c r="J73" s="23">
        <v>2</v>
      </c>
      <c r="K73" s="24">
        <v>2</v>
      </c>
      <c r="L73" s="24">
        <v>0</v>
      </c>
      <c r="M73" s="24">
        <v>2</v>
      </c>
      <c r="N73" s="147">
        <v>0</v>
      </c>
      <c r="O73" s="148">
        <v>0</v>
      </c>
      <c r="P73" s="148">
        <v>0</v>
      </c>
      <c r="Q73" s="148">
        <v>0</v>
      </c>
      <c r="R73" s="24">
        <f t="shared" si="2"/>
        <v>0</v>
      </c>
      <c r="S73" s="24">
        <f t="shared" si="3"/>
        <v>0</v>
      </c>
      <c r="T73" s="24">
        <f t="shared" si="4"/>
        <v>2</v>
      </c>
    </row>
    <row r="74" spans="1:20" s="26" customFormat="1" ht="63" hidden="1" outlineLevel="1">
      <c r="A74" s="27"/>
      <c r="B74" s="169" t="s">
        <v>1238</v>
      </c>
      <c r="C74" s="28"/>
      <c r="D74" s="19"/>
      <c r="E74" s="20"/>
      <c r="F74" s="21"/>
      <c r="G74" s="28"/>
      <c r="H74" s="28"/>
      <c r="I74" s="28"/>
      <c r="J74" s="23">
        <v>4</v>
      </c>
      <c r="K74" s="24">
        <v>3</v>
      </c>
      <c r="L74" s="24">
        <v>0</v>
      </c>
      <c r="M74" s="24">
        <v>3</v>
      </c>
      <c r="N74" s="147">
        <v>0</v>
      </c>
      <c r="O74" s="148">
        <v>0</v>
      </c>
      <c r="P74" s="148">
        <v>0</v>
      </c>
      <c r="Q74" s="148">
        <v>0</v>
      </c>
      <c r="R74" s="24">
        <f t="shared" si="2"/>
        <v>0</v>
      </c>
      <c r="S74" s="24">
        <f t="shared" si="3"/>
        <v>0</v>
      </c>
      <c r="T74" s="24">
        <f t="shared" si="4"/>
        <v>3</v>
      </c>
    </row>
    <row r="75" spans="1:20" s="26" customFormat="1" ht="63" hidden="1" outlineLevel="1">
      <c r="A75" s="27"/>
      <c r="B75" s="169" t="s">
        <v>1247</v>
      </c>
      <c r="C75" s="28"/>
      <c r="D75" s="19"/>
      <c r="E75" s="20"/>
      <c r="F75" s="21"/>
      <c r="G75" s="28"/>
      <c r="H75" s="28"/>
      <c r="I75" s="28"/>
      <c r="J75" s="23">
        <v>3</v>
      </c>
      <c r="K75" s="24">
        <v>1</v>
      </c>
      <c r="L75" s="24">
        <v>0</v>
      </c>
      <c r="M75" s="24">
        <v>1</v>
      </c>
      <c r="N75" s="147">
        <v>0</v>
      </c>
      <c r="O75" s="148">
        <v>0</v>
      </c>
      <c r="P75" s="148">
        <v>0</v>
      </c>
      <c r="Q75" s="148">
        <v>0</v>
      </c>
      <c r="R75" s="24">
        <f t="shared" si="2"/>
        <v>0</v>
      </c>
      <c r="S75" s="24">
        <f t="shared" si="3"/>
        <v>0</v>
      </c>
      <c r="T75" s="24">
        <f t="shared" si="4"/>
        <v>1</v>
      </c>
    </row>
    <row r="76" spans="1:20" s="26" customFormat="1" ht="31.5" hidden="1" outlineLevel="1">
      <c r="A76" s="27"/>
      <c r="B76" s="169" t="s">
        <v>1244</v>
      </c>
      <c r="C76" s="28"/>
      <c r="D76" s="19"/>
      <c r="E76" s="20"/>
      <c r="F76" s="21"/>
      <c r="G76" s="28"/>
      <c r="H76" s="28"/>
      <c r="I76" s="28"/>
      <c r="J76" s="23">
        <v>4</v>
      </c>
      <c r="K76" s="24">
        <v>4</v>
      </c>
      <c r="L76" s="24">
        <v>0</v>
      </c>
      <c r="M76" s="24">
        <v>4</v>
      </c>
      <c r="N76" s="147">
        <v>0</v>
      </c>
      <c r="O76" s="148">
        <v>0</v>
      </c>
      <c r="P76" s="148">
        <v>0</v>
      </c>
      <c r="Q76" s="148">
        <v>0</v>
      </c>
      <c r="R76" s="24">
        <f t="shared" si="2"/>
        <v>0</v>
      </c>
      <c r="S76" s="24">
        <f t="shared" si="3"/>
        <v>0</v>
      </c>
      <c r="T76" s="24">
        <f t="shared" si="4"/>
        <v>4</v>
      </c>
    </row>
    <row r="77" spans="1:20" s="26" customFormat="1" ht="31.5" hidden="1" outlineLevel="1">
      <c r="A77" s="27"/>
      <c r="B77" s="169" t="s">
        <v>1248</v>
      </c>
      <c r="C77" s="28"/>
      <c r="D77" s="19"/>
      <c r="E77" s="20"/>
      <c r="F77" s="21"/>
      <c r="G77" s="28"/>
      <c r="H77" s="28"/>
      <c r="I77" s="28"/>
      <c r="J77" s="23">
        <v>3</v>
      </c>
      <c r="K77" s="24">
        <v>1</v>
      </c>
      <c r="L77" s="24">
        <v>0</v>
      </c>
      <c r="M77" s="24">
        <v>1</v>
      </c>
      <c r="N77" s="147">
        <v>0</v>
      </c>
      <c r="O77" s="148">
        <v>0</v>
      </c>
      <c r="P77" s="148">
        <v>0</v>
      </c>
      <c r="Q77" s="148">
        <v>0</v>
      </c>
      <c r="R77" s="24">
        <f t="shared" si="2"/>
        <v>0</v>
      </c>
      <c r="S77" s="24">
        <f t="shared" si="3"/>
        <v>0</v>
      </c>
      <c r="T77" s="24">
        <f t="shared" si="4"/>
        <v>1</v>
      </c>
    </row>
    <row r="78" spans="1:20" s="26" customFormat="1" ht="31.5" hidden="1" outlineLevel="1">
      <c r="A78" s="27"/>
      <c r="B78" s="169" t="s">
        <v>1240</v>
      </c>
      <c r="C78" s="28"/>
      <c r="D78" s="19"/>
      <c r="E78" s="20"/>
      <c r="F78" s="21"/>
      <c r="G78" s="28"/>
      <c r="H78" s="28"/>
      <c r="I78" s="28"/>
      <c r="J78" s="23">
        <v>4</v>
      </c>
      <c r="K78" s="24">
        <v>1</v>
      </c>
      <c r="L78" s="24">
        <v>0</v>
      </c>
      <c r="M78" s="24">
        <v>1</v>
      </c>
      <c r="N78" s="147">
        <v>0</v>
      </c>
      <c r="O78" s="148">
        <v>0</v>
      </c>
      <c r="P78" s="148">
        <v>0</v>
      </c>
      <c r="Q78" s="148">
        <v>0</v>
      </c>
      <c r="R78" s="24">
        <f>SUM(N78:Q78)</f>
        <v>0</v>
      </c>
      <c r="S78" s="24">
        <f t="shared" si="3"/>
        <v>0</v>
      </c>
      <c r="T78" s="24">
        <f t="shared" si="4"/>
        <v>1</v>
      </c>
    </row>
    <row r="79" spans="1:20" s="26" customFormat="1" ht="47.25" hidden="1" outlineLevel="1">
      <c r="A79" s="27"/>
      <c r="B79" s="169" t="s">
        <v>1339</v>
      </c>
      <c r="C79" s="28"/>
      <c r="D79" s="19"/>
      <c r="E79" s="20"/>
      <c r="F79" s="21"/>
      <c r="G79" s="28"/>
      <c r="H79" s="28"/>
      <c r="I79" s="28"/>
      <c r="J79" s="23">
        <v>0</v>
      </c>
      <c r="K79" s="24">
        <v>0</v>
      </c>
      <c r="L79" s="24">
        <v>0</v>
      </c>
      <c r="M79" s="24">
        <v>0</v>
      </c>
      <c r="N79" s="147">
        <v>0</v>
      </c>
      <c r="O79" s="148">
        <v>0</v>
      </c>
      <c r="P79" s="148">
        <v>0</v>
      </c>
      <c r="Q79" s="148">
        <v>0</v>
      </c>
      <c r="R79" s="24">
        <f>SUM(N79:Q79)</f>
        <v>0</v>
      </c>
      <c r="S79" s="24">
        <f t="shared" si="3"/>
        <v>0</v>
      </c>
      <c r="T79" s="24">
        <f t="shared" si="4"/>
        <v>0</v>
      </c>
    </row>
    <row r="80" spans="1:20" s="26" customFormat="1" ht="31.5" hidden="1" outlineLevel="1">
      <c r="A80" s="27"/>
      <c r="B80" s="169" t="s">
        <v>1345</v>
      </c>
      <c r="C80" s="28"/>
      <c r="D80" s="19"/>
      <c r="E80" s="20"/>
      <c r="F80" s="21"/>
      <c r="G80" s="28"/>
      <c r="H80" s="28"/>
      <c r="I80" s="28"/>
      <c r="J80" s="23">
        <v>2</v>
      </c>
      <c r="K80" s="24">
        <v>2</v>
      </c>
      <c r="L80" s="24">
        <v>0</v>
      </c>
      <c r="M80" s="24">
        <v>2</v>
      </c>
      <c r="N80" s="147">
        <v>0</v>
      </c>
      <c r="O80" s="148">
        <v>0</v>
      </c>
      <c r="P80" s="148">
        <v>0</v>
      </c>
      <c r="Q80" s="148">
        <v>0</v>
      </c>
      <c r="R80" s="24">
        <v>0</v>
      </c>
      <c r="S80" s="24">
        <f t="shared" si="3"/>
        <v>0</v>
      </c>
      <c r="T80" s="24">
        <f t="shared" si="4"/>
        <v>2</v>
      </c>
    </row>
    <row r="81" spans="1:22" s="26" customFormat="1" ht="15.75" hidden="1" outlineLevel="1">
      <c r="A81" s="27"/>
      <c r="B81" s="169" t="s">
        <v>1347</v>
      </c>
      <c r="C81" s="28"/>
      <c r="D81" s="19"/>
      <c r="E81" s="20"/>
      <c r="F81" s="21"/>
      <c r="G81" s="28"/>
      <c r="H81" s="28"/>
      <c r="I81" s="28"/>
      <c r="J81" s="23">
        <v>0</v>
      </c>
      <c r="K81" s="24">
        <v>0</v>
      </c>
      <c r="L81" s="24">
        <v>0</v>
      </c>
      <c r="M81" s="24">
        <v>0</v>
      </c>
      <c r="N81" s="147">
        <v>0</v>
      </c>
      <c r="O81" s="148">
        <v>0</v>
      </c>
      <c r="P81" s="148">
        <v>0</v>
      </c>
      <c r="Q81" s="148">
        <v>0</v>
      </c>
      <c r="R81" s="24">
        <v>0</v>
      </c>
      <c r="S81" s="24">
        <f t="shared" si="3"/>
        <v>0</v>
      </c>
      <c r="T81" s="24">
        <f t="shared" si="4"/>
        <v>0</v>
      </c>
    </row>
    <row r="82" spans="1:22" s="26" customFormat="1" ht="15.75" hidden="1" outlineLevel="1">
      <c r="A82" s="27"/>
      <c r="B82" s="169" t="s">
        <v>1346</v>
      </c>
      <c r="C82" s="28"/>
      <c r="D82" s="19"/>
      <c r="E82" s="20"/>
      <c r="F82" s="21"/>
      <c r="G82" s="28"/>
      <c r="H82" s="28"/>
      <c r="I82" s="28"/>
      <c r="J82" s="23">
        <v>1</v>
      </c>
      <c r="K82" s="24">
        <v>1</v>
      </c>
      <c r="L82" s="24">
        <v>1</v>
      </c>
      <c r="M82" s="24">
        <v>0</v>
      </c>
      <c r="N82" s="147">
        <v>0</v>
      </c>
      <c r="O82" s="148">
        <v>0</v>
      </c>
      <c r="P82" s="148">
        <v>0</v>
      </c>
      <c r="Q82" s="148">
        <v>0</v>
      </c>
      <c r="R82" s="24">
        <f>SUM(N82:Q82)</f>
        <v>0</v>
      </c>
      <c r="S82" s="24">
        <f t="shared" si="3"/>
        <v>1</v>
      </c>
      <c r="T82" s="24">
        <f t="shared" si="4"/>
        <v>0</v>
      </c>
    </row>
    <row r="83" spans="1:22" s="34" customFormat="1" ht="48" hidden="1" customHeight="1" outlineLevel="1">
      <c r="A83" s="29" t="s">
        <v>217</v>
      </c>
      <c r="B83" s="168" t="s">
        <v>125</v>
      </c>
      <c r="C83" s="30" t="s">
        <v>866</v>
      </c>
      <c r="D83" s="31">
        <v>40539</v>
      </c>
      <c r="E83" s="32" t="s">
        <v>126</v>
      </c>
      <c r="F83" s="33" t="s">
        <v>127</v>
      </c>
      <c r="G83" s="30" t="s">
        <v>128</v>
      </c>
      <c r="H83" s="30" t="s">
        <v>129</v>
      </c>
      <c r="I83" s="30" t="s">
        <v>130</v>
      </c>
      <c r="J83" s="23">
        <v>299</v>
      </c>
      <c r="K83" s="24">
        <v>269</v>
      </c>
      <c r="L83" s="24">
        <v>299</v>
      </c>
      <c r="M83" s="24">
        <v>0</v>
      </c>
      <c r="N83" s="147">
        <v>0</v>
      </c>
      <c r="O83" s="148">
        <v>0</v>
      </c>
      <c r="P83" s="148">
        <v>0</v>
      </c>
      <c r="Q83" s="148">
        <v>0</v>
      </c>
      <c r="R83" s="24">
        <f t="shared" si="2"/>
        <v>0</v>
      </c>
      <c r="S83" s="24">
        <f t="shared" ref="S83:S117" si="5">L83+R83</f>
        <v>299</v>
      </c>
      <c r="T83" s="24">
        <f t="shared" si="4"/>
        <v>0</v>
      </c>
      <c r="U83" s="26"/>
      <c r="V83" s="26"/>
    </row>
    <row r="84" spans="1:22" s="26" customFormat="1" ht="31.5">
      <c r="A84" s="313" t="s">
        <v>206</v>
      </c>
      <c r="B84" s="166" t="s">
        <v>131</v>
      </c>
      <c r="C84" s="18"/>
      <c r="D84" s="19">
        <v>40569</v>
      </c>
      <c r="E84" s="20">
        <v>13</v>
      </c>
      <c r="F84" s="21" t="s">
        <v>501</v>
      </c>
      <c r="G84" s="22" t="s">
        <v>502</v>
      </c>
      <c r="H84" s="22"/>
      <c r="I84" s="30" t="s">
        <v>134</v>
      </c>
      <c r="J84" s="23">
        <v>6</v>
      </c>
      <c r="K84" s="24">
        <v>0</v>
      </c>
      <c r="L84" s="24">
        <v>5</v>
      </c>
      <c r="M84" s="24">
        <v>0</v>
      </c>
      <c r="N84" s="147">
        <v>0</v>
      </c>
      <c r="O84" s="148">
        <v>0</v>
      </c>
      <c r="P84" s="148">
        <v>0</v>
      </c>
      <c r="Q84" s="148" t="s">
        <v>1037</v>
      </c>
      <c r="R84" s="37">
        <f t="shared" si="2"/>
        <v>0</v>
      </c>
      <c r="S84" s="37">
        <f>L84+R84</f>
        <v>5</v>
      </c>
      <c r="T84" s="24">
        <f t="shared" si="4"/>
        <v>0</v>
      </c>
    </row>
    <row r="85" spans="1:22" s="26" customFormat="1" ht="15.75" collapsed="1">
      <c r="A85" s="314"/>
      <c r="B85" s="167" t="s">
        <v>13</v>
      </c>
      <c r="C85" s="28"/>
      <c r="D85" s="19"/>
      <c r="E85" s="20"/>
      <c r="F85" s="21"/>
      <c r="G85" s="28"/>
      <c r="H85" s="28"/>
      <c r="I85" s="28"/>
      <c r="J85" s="23">
        <f>SUM(J86:J91)</f>
        <v>134</v>
      </c>
      <c r="K85" s="24">
        <f>SUM(K86:K91)</f>
        <v>65</v>
      </c>
      <c r="L85" s="24">
        <f>SUM(L86:L91)</f>
        <v>58</v>
      </c>
      <c r="M85" s="24">
        <f>SUM(M86:M91)</f>
        <v>9</v>
      </c>
      <c r="N85" s="147">
        <f>SUM(N86:N89)</f>
        <v>0</v>
      </c>
      <c r="O85" s="148">
        <f>SUM(O86:O89)</f>
        <v>0</v>
      </c>
      <c r="P85" s="148">
        <f>SUM(P86:P89)</f>
        <v>0</v>
      </c>
      <c r="Q85" s="149">
        <f>SUM(Q86:Q89)</f>
        <v>0</v>
      </c>
      <c r="R85" s="38">
        <f t="shared" si="2"/>
        <v>0</v>
      </c>
      <c r="S85" s="38">
        <f t="shared" si="5"/>
        <v>58</v>
      </c>
      <c r="T85" s="24">
        <f>SUM(T86:T91)</f>
        <v>9</v>
      </c>
    </row>
    <row r="86" spans="1:22" s="34" customFormat="1" ht="15.75" hidden="1" outlineLevel="1">
      <c r="A86" s="29" t="s">
        <v>207</v>
      </c>
      <c r="B86" s="168" t="s">
        <v>1299</v>
      </c>
      <c r="C86" s="30" t="s">
        <v>866</v>
      </c>
      <c r="D86" s="31">
        <v>40571</v>
      </c>
      <c r="E86" s="32" t="s">
        <v>132</v>
      </c>
      <c r="F86" s="33" t="s">
        <v>500</v>
      </c>
      <c r="G86" s="30" t="s">
        <v>133</v>
      </c>
      <c r="H86" s="30"/>
      <c r="I86" s="30" t="s">
        <v>134</v>
      </c>
      <c r="J86" s="23">
        <v>5</v>
      </c>
      <c r="K86" s="24">
        <v>0</v>
      </c>
      <c r="L86" s="24">
        <v>1</v>
      </c>
      <c r="M86" s="24">
        <v>0</v>
      </c>
      <c r="N86" s="147">
        <v>0</v>
      </c>
      <c r="O86" s="148">
        <v>0</v>
      </c>
      <c r="P86" s="148">
        <v>0</v>
      </c>
      <c r="Q86" s="149">
        <v>0</v>
      </c>
      <c r="R86" s="38">
        <f>SUM(N86:Q86)</f>
        <v>0</v>
      </c>
      <c r="S86" s="38">
        <f t="shared" si="5"/>
        <v>1</v>
      </c>
      <c r="T86" s="24">
        <f t="shared" si="4"/>
        <v>0</v>
      </c>
      <c r="U86" s="26"/>
      <c r="V86" s="26"/>
    </row>
    <row r="87" spans="1:22" s="34" customFormat="1" ht="31.5" hidden="1" outlineLevel="1">
      <c r="A87" s="29" t="s">
        <v>208</v>
      </c>
      <c r="B87" s="168" t="s">
        <v>1298</v>
      </c>
      <c r="C87" s="30" t="s">
        <v>866</v>
      </c>
      <c r="D87" s="31">
        <v>40569</v>
      </c>
      <c r="E87" s="32" t="s">
        <v>356</v>
      </c>
      <c r="F87" s="33" t="s">
        <v>135</v>
      </c>
      <c r="G87" s="30" t="s">
        <v>133</v>
      </c>
      <c r="H87" s="30"/>
      <c r="I87" s="30" t="s">
        <v>136</v>
      </c>
      <c r="J87" s="23">
        <v>7</v>
      </c>
      <c r="K87" s="24">
        <v>1</v>
      </c>
      <c r="L87" s="24">
        <v>0</v>
      </c>
      <c r="M87" s="24">
        <v>1</v>
      </c>
      <c r="N87" s="147">
        <v>0</v>
      </c>
      <c r="O87" s="148">
        <v>0</v>
      </c>
      <c r="P87" s="148">
        <v>0</v>
      </c>
      <c r="Q87" s="149">
        <v>0</v>
      </c>
      <c r="R87" s="38">
        <f t="shared" si="2"/>
        <v>0</v>
      </c>
      <c r="S87" s="38">
        <f t="shared" si="5"/>
        <v>0</v>
      </c>
      <c r="T87" s="24">
        <f t="shared" si="4"/>
        <v>1</v>
      </c>
      <c r="U87" s="26"/>
      <c r="V87" s="26"/>
    </row>
    <row r="88" spans="1:22" s="34" customFormat="1" ht="36" hidden="1" customHeight="1" outlineLevel="1">
      <c r="A88" s="29" t="s">
        <v>209</v>
      </c>
      <c r="B88" s="168" t="s">
        <v>1295</v>
      </c>
      <c r="C88" s="30"/>
      <c r="D88" s="31"/>
      <c r="E88" s="32"/>
      <c r="F88" s="33"/>
      <c r="G88" s="30"/>
      <c r="H88" s="30"/>
      <c r="I88" s="30"/>
      <c r="J88" s="23">
        <v>1</v>
      </c>
      <c r="K88" s="24">
        <v>0</v>
      </c>
      <c r="L88" s="24">
        <v>0</v>
      </c>
      <c r="M88" s="24">
        <v>0</v>
      </c>
      <c r="N88" s="147">
        <v>0</v>
      </c>
      <c r="O88" s="148">
        <v>0</v>
      </c>
      <c r="P88" s="148">
        <v>0</v>
      </c>
      <c r="Q88" s="149">
        <v>0</v>
      </c>
      <c r="R88" s="38">
        <f>SUM(N88:Q88)</f>
        <v>0</v>
      </c>
      <c r="S88" s="38">
        <f t="shared" si="5"/>
        <v>0</v>
      </c>
      <c r="T88" s="24">
        <f t="shared" si="4"/>
        <v>0</v>
      </c>
      <c r="U88" s="26"/>
      <c r="V88" s="26"/>
    </row>
    <row r="89" spans="1:22" s="34" customFormat="1" ht="33.75" hidden="1" customHeight="1" outlineLevel="1">
      <c r="A89" s="29" t="s">
        <v>1256</v>
      </c>
      <c r="B89" s="168" t="s">
        <v>1294</v>
      </c>
      <c r="C89" s="30" t="s">
        <v>866</v>
      </c>
      <c r="D89" s="31">
        <v>40569</v>
      </c>
      <c r="E89" s="32" t="s">
        <v>357</v>
      </c>
      <c r="F89" s="33" t="s">
        <v>358</v>
      </c>
      <c r="G89" s="30" t="s">
        <v>359</v>
      </c>
      <c r="H89" s="30"/>
      <c r="I89" s="39" t="s">
        <v>360</v>
      </c>
      <c r="J89" s="23">
        <v>1</v>
      </c>
      <c r="K89" s="24">
        <v>0</v>
      </c>
      <c r="L89" s="24">
        <v>1</v>
      </c>
      <c r="M89" s="24">
        <v>0</v>
      </c>
      <c r="N89" s="147">
        <v>0</v>
      </c>
      <c r="O89" s="148">
        <v>0</v>
      </c>
      <c r="P89" s="148">
        <v>0</v>
      </c>
      <c r="Q89" s="149">
        <v>0</v>
      </c>
      <c r="R89" s="38">
        <f t="shared" si="2"/>
        <v>0</v>
      </c>
      <c r="S89" s="38">
        <f t="shared" si="5"/>
        <v>1</v>
      </c>
      <c r="T89" s="24">
        <f t="shared" si="4"/>
        <v>0</v>
      </c>
      <c r="U89" s="26"/>
      <c r="V89" s="26"/>
    </row>
    <row r="90" spans="1:22" s="34" customFormat="1" ht="33.75" hidden="1" customHeight="1" outlineLevel="1">
      <c r="A90" s="49" t="s">
        <v>1292</v>
      </c>
      <c r="B90" s="168" t="s">
        <v>1296</v>
      </c>
      <c r="C90" s="129"/>
      <c r="D90" s="130"/>
      <c r="E90" s="131"/>
      <c r="F90" s="132"/>
      <c r="G90" s="30"/>
      <c r="H90" s="30"/>
      <c r="I90" s="39"/>
      <c r="J90" s="23">
        <v>2</v>
      </c>
      <c r="K90" s="24">
        <v>0</v>
      </c>
      <c r="L90" s="24">
        <v>0</v>
      </c>
      <c r="M90" s="24">
        <v>0</v>
      </c>
      <c r="N90" s="147">
        <v>0</v>
      </c>
      <c r="O90" s="148">
        <v>0</v>
      </c>
      <c r="P90" s="148">
        <v>0</v>
      </c>
      <c r="Q90" s="149">
        <v>0</v>
      </c>
      <c r="R90" s="38">
        <f t="shared" si="2"/>
        <v>0</v>
      </c>
      <c r="S90" s="38">
        <f t="shared" si="5"/>
        <v>0</v>
      </c>
      <c r="T90" s="24">
        <f t="shared" si="4"/>
        <v>0</v>
      </c>
      <c r="U90" s="26"/>
      <c r="V90" s="26"/>
    </row>
    <row r="91" spans="1:22" s="34" customFormat="1" ht="33.75" hidden="1" customHeight="1" outlineLevel="1">
      <c r="A91" s="49" t="s">
        <v>1293</v>
      </c>
      <c r="B91" s="168" t="s">
        <v>1297</v>
      </c>
      <c r="C91" s="129"/>
      <c r="D91" s="130"/>
      <c r="E91" s="131"/>
      <c r="F91" s="132"/>
      <c r="G91" s="30"/>
      <c r="H91" s="30"/>
      <c r="I91" s="39"/>
      <c r="J91" s="23">
        <v>118</v>
      </c>
      <c r="K91" s="24">
        <v>64</v>
      </c>
      <c r="L91" s="24">
        <v>56</v>
      </c>
      <c r="M91" s="24">
        <v>8</v>
      </c>
      <c r="N91" s="147">
        <v>0</v>
      </c>
      <c r="O91" s="148">
        <v>0</v>
      </c>
      <c r="P91" s="148">
        <v>0</v>
      </c>
      <c r="Q91" s="149">
        <v>0</v>
      </c>
      <c r="R91" s="38">
        <f t="shared" si="2"/>
        <v>0</v>
      </c>
      <c r="S91" s="38">
        <f t="shared" si="5"/>
        <v>56</v>
      </c>
      <c r="T91" s="24">
        <f t="shared" si="4"/>
        <v>8</v>
      </c>
      <c r="U91" s="26"/>
      <c r="V91" s="26"/>
    </row>
    <row r="92" spans="1:22" s="26" customFormat="1" ht="31.5">
      <c r="A92" s="313" t="s">
        <v>392</v>
      </c>
      <c r="B92" s="166" t="s">
        <v>361</v>
      </c>
      <c r="C92" s="40"/>
      <c r="D92" s="41">
        <v>40760</v>
      </c>
      <c r="E92" s="42" t="s">
        <v>839</v>
      </c>
      <c r="F92" s="43" t="s">
        <v>713</v>
      </c>
      <c r="G92" s="22" t="s">
        <v>714</v>
      </c>
      <c r="H92" s="22"/>
      <c r="I92" s="22" t="s">
        <v>715</v>
      </c>
      <c r="J92" s="23">
        <v>6</v>
      </c>
      <c r="K92" s="24">
        <v>0</v>
      </c>
      <c r="L92" s="24">
        <v>6</v>
      </c>
      <c r="M92" s="24">
        <v>0</v>
      </c>
      <c r="N92" s="147">
        <v>0</v>
      </c>
      <c r="O92" s="148">
        <v>0</v>
      </c>
      <c r="P92" s="148">
        <v>0</v>
      </c>
      <c r="Q92" s="149">
        <v>0</v>
      </c>
      <c r="R92" s="38">
        <f t="shared" si="2"/>
        <v>0</v>
      </c>
      <c r="S92" s="38">
        <f t="shared" si="5"/>
        <v>6</v>
      </c>
      <c r="T92" s="24">
        <f t="shared" si="4"/>
        <v>0</v>
      </c>
    </row>
    <row r="93" spans="1:22" s="26" customFormat="1" ht="15.75" collapsed="1">
      <c r="A93" s="314"/>
      <c r="B93" s="167" t="s">
        <v>13</v>
      </c>
      <c r="C93" s="28"/>
      <c r="D93" s="19"/>
      <c r="E93" s="20"/>
      <c r="F93" s="21"/>
      <c r="G93" s="28"/>
      <c r="H93" s="28"/>
      <c r="I93" s="28"/>
      <c r="J93" s="23">
        <f>SUM(J94:J94)</f>
        <v>1</v>
      </c>
      <c r="K93" s="24">
        <f>SUM(K94)</f>
        <v>0</v>
      </c>
      <c r="L93" s="24">
        <f>SUM(L94)</f>
        <v>0</v>
      </c>
      <c r="M93" s="24">
        <f>SUM(M94)</f>
        <v>0</v>
      </c>
      <c r="N93" s="147">
        <f>SUM(N94:N94)</f>
        <v>0</v>
      </c>
      <c r="O93" s="148">
        <f>SUM(O94:O94)</f>
        <v>0</v>
      </c>
      <c r="P93" s="148">
        <f>SUM(P94:P94)</f>
        <v>0</v>
      </c>
      <c r="Q93" s="149">
        <f>SUM(Q94:Q94)</f>
        <v>0</v>
      </c>
      <c r="R93" s="38">
        <f t="shared" si="2"/>
        <v>0</v>
      </c>
      <c r="S93" s="38">
        <f t="shared" si="5"/>
        <v>0</v>
      </c>
      <c r="T93" s="24">
        <f>SUM(T94:T94)</f>
        <v>0</v>
      </c>
    </row>
    <row r="94" spans="1:22" s="34" customFormat="1" ht="47.25" hidden="1" customHeight="1" outlineLevel="1">
      <c r="A94" s="29" t="s">
        <v>393</v>
      </c>
      <c r="B94" s="168" t="s">
        <v>137</v>
      </c>
      <c r="C94" s="30" t="s">
        <v>866</v>
      </c>
      <c r="D94" s="31"/>
      <c r="E94" s="32"/>
      <c r="F94" s="33" t="s">
        <v>716</v>
      </c>
      <c r="G94" s="30" t="s">
        <v>272</v>
      </c>
      <c r="H94" s="30"/>
      <c r="I94" s="30" t="s">
        <v>717</v>
      </c>
      <c r="J94" s="23">
        <v>1</v>
      </c>
      <c r="K94" s="24">
        <v>0</v>
      </c>
      <c r="L94" s="24">
        <v>0</v>
      </c>
      <c r="M94" s="24">
        <v>0</v>
      </c>
      <c r="N94" s="147">
        <v>0</v>
      </c>
      <c r="O94" s="148">
        <v>0</v>
      </c>
      <c r="P94" s="148">
        <v>0</v>
      </c>
      <c r="Q94" s="149">
        <v>0</v>
      </c>
      <c r="R94" s="38">
        <f t="shared" si="2"/>
        <v>0</v>
      </c>
      <c r="S94" s="38">
        <f t="shared" si="5"/>
        <v>0</v>
      </c>
      <c r="T94" s="24">
        <f t="shared" si="4"/>
        <v>0</v>
      </c>
      <c r="U94" s="26"/>
      <c r="V94" s="26"/>
    </row>
    <row r="95" spans="1:22" s="26" customFormat="1" ht="33" customHeight="1">
      <c r="A95" s="313" t="s">
        <v>394</v>
      </c>
      <c r="B95" s="166" t="s">
        <v>1040</v>
      </c>
      <c r="C95" s="30"/>
      <c r="D95" s="19"/>
      <c r="E95" s="20"/>
      <c r="F95" s="21"/>
      <c r="G95" s="22"/>
      <c r="H95" s="22"/>
      <c r="I95" s="22"/>
      <c r="J95" s="23">
        <v>0</v>
      </c>
      <c r="K95" s="24">
        <v>0</v>
      </c>
      <c r="L95" s="24">
        <v>0</v>
      </c>
      <c r="M95" s="24">
        <v>0</v>
      </c>
      <c r="N95" s="147">
        <v>0</v>
      </c>
      <c r="O95" s="148">
        <v>0</v>
      </c>
      <c r="P95" s="148">
        <v>0</v>
      </c>
      <c r="Q95" s="149">
        <v>0</v>
      </c>
      <c r="R95" s="38">
        <f t="shared" si="2"/>
        <v>0</v>
      </c>
      <c r="S95" s="38">
        <f t="shared" si="5"/>
        <v>0</v>
      </c>
      <c r="T95" s="24">
        <f t="shared" si="4"/>
        <v>0</v>
      </c>
    </row>
    <row r="96" spans="1:22" s="26" customFormat="1" ht="30.75" customHeight="1" collapsed="1">
      <c r="A96" s="314"/>
      <c r="B96" s="167" t="s">
        <v>13</v>
      </c>
      <c r="C96" s="28"/>
      <c r="D96" s="19"/>
      <c r="E96" s="20"/>
      <c r="F96" s="21"/>
      <c r="G96" s="28"/>
      <c r="H96" s="28"/>
      <c r="I96" s="28"/>
      <c r="J96" s="23">
        <f>SUM(J97:J114)</f>
        <v>35</v>
      </c>
      <c r="K96" s="23">
        <f t="shared" ref="K96:Q96" si="6">SUM(K97:K114)</f>
        <v>18</v>
      </c>
      <c r="L96" s="23">
        <f t="shared" si="6"/>
        <v>9</v>
      </c>
      <c r="M96" s="24">
        <f>SUM(M97:M114)</f>
        <v>9</v>
      </c>
      <c r="N96" s="148">
        <f t="shared" si="6"/>
        <v>0</v>
      </c>
      <c r="O96" s="148">
        <f t="shared" si="6"/>
        <v>0</v>
      </c>
      <c r="P96" s="148">
        <f t="shared" si="6"/>
        <v>0</v>
      </c>
      <c r="Q96" s="149">
        <f t="shared" si="6"/>
        <v>0</v>
      </c>
      <c r="R96" s="38">
        <f t="shared" si="2"/>
        <v>0</v>
      </c>
      <c r="S96" s="38">
        <f t="shared" si="5"/>
        <v>9</v>
      </c>
      <c r="T96" s="24">
        <f>SUM(T97:T114)</f>
        <v>10</v>
      </c>
    </row>
    <row r="97" spans="1:22" s="34" customFormat="1" ht="49.5" hidden="1" customHeight="1" outlineLevel="1">
      <c r="A97" s="29" t="s">
        <v>395</v>
      </c>
      <c r="B97" s="168" t="s">
        <v>938</v>
      </c>
      <c r="C97" s="30" t="s">
        <v>866</v>
      </c>
      <c r="D97" s="31">
        <v>40916</v>
      </c>
      <c r="E97" s="32" t="s">
        <v>759</v>
      </c>
      <c r="F97" s="33" t="s">
        <v>760</v>
      </c>
      <c r="G97" s="30"/>
      <c r="H97" s="30"/>
      <c r="I97" s="30" t="s">
        <v>761</v>
      </c>
      <c r="J97" s="23">
        <v>2</v>
      </c>
      <c r="K97" s="24">
        <v>0</v>
      </c>
      <c r="L97" s="24">
        <v>0</v>
      </c>
      <c r="M97" s="24">
        <v>0</v>
      </c>
      <c r="N97" s="148">
        <v>0</v>
      </c>
      <c r="O97" s="148">
        <v>0</v>
      </c>
      <c r="P97" s="148">
        <v>0</v>
      </c>
      <c r="Q97" s="149">
        <v>0</v>
      </c>
      <c r="R97" s="38">
        <f t="shared" si="2"/>
        <v>0</v>
      </c>
      <c r="S97" s="38">
        <f t="shared" si="5"/>
        <v>0</v>
      </c>
      <c r="T97" s="24">
        <f t="shared" si="4"/>
        <v>0</v>
      </c>
      <c r="U97" s="26"/>
      <c r="V97" s="26"/>
    </row>
    <row r="98" spans="1:22" s="34" customFormat="1" ht="49.5" hidden="1" customHeight="1" outlineLevel="1">
      <c r="A98" s="29" t="s">
        <v>396</v>
      </c>
      <c r="B98" s="168" t="s">
        <v>1445</v>
      </c>
      <c r="C98" s="30" t="s">
        <v>866</v>
      </c>
      <c r="D98" s="31">
        <v>40820</v>
      </c>
      <c r="E98" s="32" t="s">
        <v>868</v>
      </c>
      <c r="F98" s="33" t="s">
        <v>745</v>
      </c>
      <c r="G98" s="30"/>
      <c r="H98" s="30"/>
      <c r="I98" s="30" t="s">
        <v>746</v>
      </c>
      <c r="J98" s="23">
        <v>0</v>
      </c>
      <c r="K98" s="24">
        <v>0</v>
      </c>
      <c r="L98" s="24">
        <v>0</v>
      </c>
      <c r="M98" s="24">
        <v>0</v>
      </c>
      <c r="N98" s="147">
        <v>0</v>
      </c>
      <c r="O98" s="148">
        <v>0</v>
      </c>
      <c r="P98" s="148">
        <v>0</v>
      </c>
      <c r="Q98" s="149">
        <v>0</v>
      </c>
      <c r="R98" s="38">
        <f t="shared" si="2"/>
        <v>0</v>
      </c>
      <c r="S98" s="38">
        <f t="shared" si="5"/>
        <v>0</v>
      </c>
      <c r="T98" s="24">
        <f t="shared" si="4"/>
        <v>0</v>
      </c>
      <c r="U98" s="26"/>
      <c r="V98" s="26"/>
    </row>
    <row r="99" spans="1:22" s="34" customFormat="1" ht="39.75" hidden="1" customHeight="1" outlineLevel="1">
      <c r="A99" s="29" t="s">
        <v>397</v>
      </c>
      <c r="B99" s="168" t="s">
        <v>139</v>
      </c>
      <c r="C99" s="30" t="s">
        <v>866</v>
      </c>
      <c r="D99" s="31">
        <v>40544</v>
      </c>
      <c r="E99" s="32">
        <v>17</v>
      </c>
      <c r="F99" s="33" t="s">
        <v>140</v>
      </c>
      <c r="G99" s="30" t="s">
        <v>141</v>
      </c>
      <c r="H99" s="30"/>
      <c r="I99" s="30" t="s">
        <v>758</v>
      </c>
      <c r="J99" s="23">
        <v>3</v>
      </c>
      <c r="K99" s="24">
        <v>1</v>
      </c>
      <c r="L99" s="24">
        <v>0</v>
      </c>
      <c r="M99" s="24">
        <v>1</v>
      </c>
      <c r="N99" s="147">
        <v>0</v>
      </c>
      <c r="O99" s="148">
        <v>0</v>
      </c>
      <c r="P99" s="148">
        <v>0</v>
      </c>
      <c r="Q99" s="149">
        <v>0</v>
      </c>
      <c r="R99" s="38">
        <f t="shared" si="2"/>
        <v>0</v>
      </c>
      <c r="S99" s="38">
        <f t="shared" si="5"/>
        <v>0</v>
      </c>
      <c r="T99" s="24">
        <f t="shared" si="4"/>
        <v>1</v>
      </c>
      <c r="U99" s="26"/>
      <c r="V99" s="26"/>
    </row>
    <row r="100" spans="1:22" s="34" customFormat="1" ht="47.25" hidden="1" customHeight="1" outlineLevel="1">
      <c r="A100" s="29" t="s">
        <v>398</v>
      </c>
      <c r="B100" s="168" t="s">
        <v>1115</v>
      </c>
      <c r="C100" s="30" t="s">
        <v>866</v>
      </c>
      <c r="D100" s="31">
        <v>40658</v>
      </c>
      <c r="E100" s="32">
        <v>28</v>
      </c>
      <c r="F100" s="33" t="s">
        <v>142</v>
      </c>
      <c r="G100" s="30" t="s">
        <v>141</v>
      </c>
      <c r="H100" s="30" t="s">
        <v>143</v>
      </c>
      <c r="I100" s="30" t="s">
        <v>144</v>
      </c>
      <c r="J100" s="23">
        <v>0</v>
      </c>
      <c r="K100" s="24">
        <v>0</v>
      </c>
      <c r="L100" s="24">
        <v>0</v>
      </c>
      <c r="M100" s="24">
        <v>0</v>
      </c>
      <c r="N100" s="147">
        <v>0</v>
      </c>
      <c r="O100" s="148">
        <v>0</v>
      </c>
      <c r="P100" s="148">
        <v>0</v>
      </c>
      <c r="Q100" s="149">
        <v>0</v>
      </c>
      <c r="R100" s="38">
        <f t="shared" si="2"/>
        <v>0</v>
      </c>
      <c r="S100" s="38">
        <f t="shared" si="5"/>
        <v>0</v>
      </c>
      <c r="T100" s="24">
        <f t="shared" si="4"/>
        <v>0</v>
      </c>
      <c r="U100" s="26"/>
      <c r="V100" s="26"/>
    </row>
    <row r="101" spans="1:22" s="34" customFormat="1" ht="39.75" hidden="1" customHeight="1" outlineLevel="1">
      <c r="A101" s="29" t="s">
        <v>399</v>
      </c>
      <c r="B101" s="168" t="s">
        <v>145</v>
      </c>
      <c r="C101" s="30" t="s">
        <v>866</v>
      </c>
      <c r="D101" s="31">
        <v>40654</v>
      </c>
      <c r="E101" s="32">
        <v>7</v>
      </c>
      <c r="F101" s="33" t="s">
        <v>146</v>
      </c>
      <c r="G101" s="30" t="s">
        <v>147</v>
      </c>
      <c r="H101" s="30"/>
      <c r="I101" s="30" t="s">
        <v>148</v>
      </c>
      <c r="J101" s="23">
        <v>7</v>
      </c>
      <c r="K101" s="24">
        <v>7</v>
      </c>
      <c r="L101" s="24">
        <v>5</v>
      </c>
      <c r="M101" s="24">
        <v>0</v>
      </c>
      <c r="N101" s="147">
        <v>0</v>
      </c>
      <c r="O101" s="148">
        <v>0</v>
      </c>
      <c r="P101" s="148">
        <v>0</v>
      </c>
      <c r="Q101" s="149">
        <v>0</v>
      </c>
      <c r="R101" s="38">
        <f t="shared" si="2"/>
        <v>0</v>
      </c>
      <c r="S101" s="38">
        <f t="shared" si="5"/>
        <v>5</v>
      </c>
      <c r="T101" s="24">
        <f t="shared" si="4"/>
        <v>2</v>
      </c>
      <c r="U101" s="26"/>
      <c r="V101" s="26"/>
    </row>
    <row r="102" spans="1:22" s="34" customFormat="1" ht="31.5" hidden="1" customHeight="1" outlineLevel="1">
      <c r="A102" s="29" t="s">
        <v>400</v>
      </c>
      <c r="B102" s="168" t="s">
        <v>1118</v>
      </c>
      <c r="C102" s="30" t="s">
        <v>866</v>
      </c>
      <c r="D102" s="31"/>
      <c r="E102" s="32"/>
      <c r="F102" s="33" t="s">
        <v>762</v>
      </c>
      <c r="G102" s="30"/>
      <c r="H102" s="30"/>
      <c r="I102" s="30" t="s">
        <v>763</v>
      </c>
      <c r="J102" s="23">
        <v>2</v>
      </c>
      <c r="K102" s="24">
        <v>1</v>
      </c>
      <c r="L102" s="24">
        <v>1</v>
      </c>
      <c r="M102" s="24">
        <v>1</v>
      </c>
      <c r="N102" s="147">
        <v>0</v>
      </c>
      <c r="O102" s="148">
        <v>0</v>
      </c>
      <c r="P102" s="148">
        <v>0</v>
      </c>
      <c r="Q102" s="149">
        <v>0</v>
      </c>
      <c r="R102" s="38">
        <f t="shared" si="2"/>
        <v>0</v>
      </c>
      <c r="S102" s="38">
        <f t="shared" si="5"/>
        <v>1</v>
      </c>
      <c r="T102" s="24">
        <f t="shared" si="4"/>
        <v>0</v>
      </c>
      <c r="U102" s="26"/>
      <c r="V102" s="26"/>
    </row>
    <row r="103" spans="1:22" s="34" customFormat="1" ht="63" hidden="1" customHeight="1" outlineLevel="1">
      <c r="A103" s="29" t="s">
        <v>401</v>
      </c>
      <c r="B103" s="168" t="s">
        <v>764</v>
      </c>
      <c r="C103" s="30" t="s">
        <v>866</v>
      </c>
      <c r="D103" s="31">
        <v>40634</v>
      </c>
      <c r="E103" s="32">
        <v>3</v>
      </c>
      <c r="F103" s="33" t="s">
        <v>755</v>
      </c>
      <c r="G103" s="30" t="s">
        <v>149</v>
      </c>
      <c r="H103" s="30"/>
      <c r="I103" s="30" t="s">
        <v>756</v>
      </c>
      <c r="J103" s="23">
        <v>0</v>
      </c>
      <c r="K103" s="24">
        <v>0</v>
      </c>
      <c r="L103" s="24">
        <v>0</v>
      </c>
      <c r="M103" s="24">
        <v>0</v>
      </c>
      <c r="N103" s="147">
        <v>0</v>
      </c>
      <c r="O103" s="148">
        <v>0</v>
      </c>
      <c r="P103" s="148">
        <v>0</v>
      </c>
      <c r="Q103" s="149">
        <v>0</v>
      </c>
      <c r="R103" s="38">
        <f t="shared" si="2"/>
        <v>0</v>
      </c>
      <c r="S103" s="38">
        <f t="shared" si="5"/>
        <v>0</v>
      </c>
      <c r="T103" s="24">
        <f t="shared" si="4"/>
        <v>0</v>
      </c>
      <c r="U103" s="26"/>
      <c r="V103" s="26"/>
    </row>
    <row r="104" spans="1:22" s="34" customFormat="1" ht="47.25" hidden="1" customHeight="1" outlineLevel="1">
      <c r="A104" s="29" t="s">
        <v>402</v>
      </c>
      <c r="B104" s="168" t="s">
        <v>765</v>
      </c>
      <c r="C104" s="30" t="s">
        <v>866</v>
      </c>
      <c r="D104" s="31">
        <v>40653</v>
      </c>
      <c r="E104" s="32">
        <v>23</v>
      </c>
      <c r="F104" s="33" t="s">
        <v>150</v>
      </c>
      <c r="G104" s="30" t="s">
        <v>141</v>
      </c>
      <c r="H104" s="30"/>
      <c r="I104" s="30" t="s">
        <v>151</v>
      </c>
      <c r="J104" s="23">
        <v>1</v>
      </c>
      <c r="K104" s="24">
        <v>1</v>
      </c>
      <c r="L104" s="24">
        <v>0</v>
      </c>
      <c r="M104" s="24">
        <v>1</v>
      </c>
      <c r="N104" s="147">
        <v>0</v>
      </c>
      <c r="O104" s="148">
        <v>0</v>
      </c>
      <c r="P104" s="148">
        <v>0</v>
      </c>
      <c r="Q104" s="149">
        <v>0</v>
      </c>
      <c r="R104" s="38">
        <f t="shared" si="2"/>
        <v>0</v>
      </c>
      <c r="S104" s="38">
        <f t="shared" si="5"/>
        <v>0</v>
      </c>
      <c r="T104" s="24">
        <f t="shared" si="4"/>
        <v>1</v>
      </c>
      <c r="U104" s="26"/>
      <c r="V104" s="26"/>
    </row>
    <row r="105" spans="1:22" s="34" customFormat="1" ht="47.25" hidden="1" customHeight="1" outlineLevel="1">
      <c r="A105" s="29" t="s">
        <v>403</v>
      </c>
      <c r="B105" s="168" t="s">
        <v>747</v>
      </c>
      <c r="C105" s="30" t="s">
        <v>866</v>
      </c>
      <c r="D105" s="31">
        <v>40648</v>
      </c>
      <c r="E105" s="32">
        <v>42</v>
      </c>
      <c r="F105" s="33" t="s">
        <v>152</v>
      </c>
      <c r="G105" s="30" t="s">
        <v>141</v>
      </c>
      <c r="H105" s="30" t="s">
        <v>153</v>
      </c>
      <c r="I105" s="30" t="s">
        <v>154</v>
      </c>
      <c r="J105" s="23">
        <v>1</v>
      </c>
      <c r="K105" s="24">
        <v>1</v>
      </c>
      <c r="L105" s="24">
        <v>0</v>
      </c>
      <c r="M105" s="24">
        <v>1</v>
      </c>
      <c r="N105" s="147">
        <v>0</v>
      </c>
      <c r="O105" s="148">
        <v>0</v>
      </c>
      <c r="P105" s="148">
        <v>0</v>
      </c>
      <c r="Q105" s="149">
        <v>0</v>
      </c>
      <c r="R105" s="38">
        <f t="shared" si="2"/>
        <v>0</v>
      </c>
      <c r="S105" s="38">
        <f t="shared" si="5"/>
        <v>0</v>
      </c>
      <c r="T105" s="24">
        <f t="shared" si="4"/>
        <v>1</v>
      </c>
      <c r="U105" s="26"/>
      <c r="V105" s="26"/>
    </row>
    <row r="106" spans="1:22" s="34" customFormat="1" ht="63" hidden="1" customHeight="1" outlineLevel="1">
      <c r="A106" s="29" t="s">
        <v>404</v>
      </c>
      <c r="B106" s="168" t="s">
        <v>1116</v>
      </c>
      <c r="C106" s="30" t="s">
        <v>866</v>
      </c>
      <c r="D106" s="31">
        <v>40658</v>
      </c>
      <c r="E106" s="32">
        <v>43</v>
      </c>
      <c r="F106" s="33" t="s">
        <v>155</v>
      </c>
      <c r="G106" s="30" t="s">
        <v>156</v>
      </c>
      <c r="H106" s="30" t="s">
        <v>157</v>
      </c>
      <c r="I106" s="30" t="s">
        <v>158</v>
      </c>
      <c r="J106" s="23">
        <v>8</v>
      </c>
      <c r="K106" s="24">
        <v>3</v>
      </c>
      <c r="L106" s="24">
        <v>0</v>
      </c>
      <c r="M106" s="24">
        <v>3</v>
      </c>
      <c r="N106" s="147">
        <v>0</v>
      </c>
      <c r="O106" s="148">
        <v>0</v>
      </c>
      <c r="P106" s="148">
        <v>0</v>
      </c>
      <c r="Q106" s="149">
        <v>0</v>
      </c>
      <c r="R106" s="38">
        <f t="shared" si="2"/>
        <v>0</v>
      </c>
      <c r="S106" s="38">
        <f t="shared" si="5"/>
        <v>0</v>
      </c>
      <c r="T106" s="24">
        <f t="shared" si="4"/>
        <v>3</v>
      </c>
      <c r="U106" s="26"/>
      <c r="V106" s="26"/>
    </row>
    <row r="107" spans="1:22" s="34" customFormat="1" ht="31.5" hidden="1" customHeight="1" outlineLevel="1">
      <c r="A107" s="29" t="s">
        <v>405</v>
      </c>
      <c r="B107" s="168" t="s">
        <v>749</v>
      </c>
      <c r="C107" s="30" t="s">
        <v>866</v>
      </c>
      <c r="D107" s="31"/>
      <c r="E107" s="32"/>
      <c r="F107" s="33" t="s">
        <v>159</v>
      </c>
      <c r="G107" s="30" t="s">
        <v>138</v>
      </c>
      <c r="H107" s="30"/>
      <c r="I107" s="30" t="s">
        <v>160</v>
      </c>
      <c r="J107" s="23">
        <v>1</v>
      </c>
      <c r="K107" s="24">
        <v>0</v>
      </c>
      <c r="L107" s="24">
        <v>1</v>
      </c>
      <c r="M107" s="24">
        <v>0</v>
      </c>
      <c r="N107" s="147">
        <v>0</v>
      </c>
      <c r="O107" s="148">
        <v>0</v>
      </c>
      <c r="P107" s="148">
        <v>0</v>
      </c>
      <c r="Q107" s="149">
        <v>0</v>
      </c>
      <c r="R107" s="38">
        <f t="shared" si="2"/>
        <v>0</v>
      </c>
      <c r="S107" s="38">
        <f t="shared" si="5"/>
        <v>1</v>
      </c>
      <c r="T107" s="24">
        <f t="shared" si="4"/>
        <v>0</v>
      </c>
      <c r="U107" s="26"/>
      <c r="V107" s="26"/>
    </row>
    <row r="108" spans="1:22" s="34" customFormat="1" ht="46.5" hidden="1" customHeight="1" outlineLevel="1">
      <c r="A108" s="29" t="s">
        <v>406</v>
      </c>
      <c r="B108" s="168" t="s">
        <v>752</v>
      </c>
      <c r="C108" s="30" t="s">
        <v>866</v>
      </c>
      <c r="D108" s="31"/>
      <c r="E108" s="32" t="s">
        <v>161</v>
      </c>
      <c r="F108" s="33" t="s">
        <v>753</v>
      </c>
      <c r="G108" s="30" t="s">
        <v>162</v>
      </c>
      <c r="H108" s="30" t="s">
        <v>163</v>
      </c>
      <c r="I108" s="30" t="s">
        <v>754</v>
      </c>
      <c r="J108" s="23">
        <v>3</v>
      </c>
      <c r="K108" s="24">
        <v>1</v>
      </c>
      <c r="L108" s="24">
        <v>0</v>
      </c>
      <c r="M108" s="24">
        <v>1</v>
      </c>
      <c r="N108" s="147">
        <v>0</v>
      </c>
      <c r="O108" s="148">
        <v>0</v>
      </c>
      <c r="P108" s="148">
        <v>0</v>
      </c>
      <c r="Q108" s="149">
        <v>0</v>
      </c>
      <c r="R108" s="38">
        <f t="shared" si="2"/>
        <v>0</v>
      </c>
      <c r="S108" s="38">
        <f t="shared" si="5"/>
        <v>0</v>
      </c>
      <c r="T108" s="24">
        <f t="shared" si="4"/>
        <v>1</v>
      </c>
      <c r="U108" s="26"/>
      <c r="V108" s="26"/>
    </row>
    <row r="109" spans="1:22" s="34" customFormat="1" ht="66" hidden="1" customHeight="1" outlineLevel="1">
      <c r="A109" s="29" t="s">
        <v>407</v>
      </c>
      <c r="B109" s="168" t="s">
        <v>1051</v>
      </c>
      <c r="C109" s="30"/>
      <c r="D109" s="31"/>
      <c r="E109" s="32"/>
      <c r="F109" s="33"/>
      <c r="G109" s="30"/>
      <c r="H109" s="30"/>
      <c r="I109" s="30"/>
      <c r="J109" s="23">
        <v>2</v>
      </c>
      <c r="K109" s="24">
        <v>2</v>
      </c>
      <c r="L109" s="24">
        <v>2</v>
      </c>
      <c r="M109" s="24">
        <v>0</v>
      </c>
      <c r="N109" s="147">
        <v>0</v>
      </c>
      <c r="O109" s="148">
        <v>0</v>
      </c>
      <c r="P109" s="148">
        <v>0</v>
      </c>
      <c r="Q109" s="149">
        <v>0</v>
      </c>
      <c r="R109" s="38">
        <f t="shared" si="2"/>
        <v>0</v>
      </c>
      <c r="S109" s="38">
        <f t="shared" si="5"/>
        <v>2</v>
      </c>
      <c r="T109" s="24">
        <f t="shared" si="4"/>
        <v>0</v>
      </c>
      <c r="U109" s="26"/>
      <c r="V109" s="26"/>
    </row>
    <row r="110" spans="1:22" s="34" customFormat="1" ht="46.5" hidden="1" customHeight="1" outlineLevel="1">
      <c r="A110" s="29" t="s">
        <v>748</v>
      </c>
      <c r="B110" s="168" t="s">
        <v>1114</v>
      </c>
      <c r="C110" s="30"/>
      <c r="D110" s="31"/>
      <c r="E110" s="32"/>
      <c r="F110" s="33"/>
      <c r="G110" s="30"/>
      <c r="H110" s="30"/>
      <c r="I110" s="30"/>
      <c r="J110" s="23">
        <v>4</v>
      </c>
      <c r="K110" s="24">
        <v>0</v>
      </c>
      <c r="L110" s="24">
        <v>0</v>
      </c>
      <c r="M110" s="24">
        <v>0</v>
      </c>
      <c r="N110" s="147">
        <v>0</v>
      </c>
      <c r="O110" s="148">
        <v>0</v>
      </c>
      <c r="P110" s="148">
        <v>0</v>
      </c>
      <c r="Q110" s="149">
        <v>0</v>
      </c>
      <c r="R110" s="38">
        <f t="shared" si="2"/>
        <v>0</v>
      </c>
      <c r="S110" s="38">
        <f t="shared" si="5"/>
        <v>0</v>
      </c>
      <c r="T110" s="24">
        <f t="shared" si="4"/>
        <v>0</v>
      </c>
      <c r="U110" s="26"/>
      <c r="V110" s="26"/>
    </row>
    <row r="111" spans="1:22" s="34" customFormat="1" ht="31.5" hidden="1" customHeight="1" outlineLevel="1">
      <c r="A111" s="29" t="s">
        <v>751</v>
      </c>
      <c r="B111" s="168" t="s">
        <v>1117</v>
      </c>
      <c r="C111" s="30" t="s">
        <v>866</v>
      </c>
      <c r="D111" s="31"/>
      <c r="E111" s="32"/>
      <c r="F111" s="33"/>
      <c r="G111" s="30"/>
      <c r="H111" s="30"/>
      <c r="I111" s="30"/>
      <c r="J111" s="23">
        <v>1</v>
      </c>
      <c r="K111" s="24">
        <v>1</v>
      </c>
      <c r="L111" s="24">
        <v>0</v>
      </c>
      <c r="M111" s="24">
        <v>1</v>
      </c>
      <c r="N111" s="147">
        <v>0</v>
      </c>
      <c r="O111" s="148">
        <v>0</v>
      </c>
      <c r="P111" s="148">
        <v>0</v>
      </c>
      <c r="Q111" s="149">
        <v>0</v>
      </c>
      <c r="R111" s="38">
        <f t="shared" si="2"/>
        <v>0</v>
      </c>
      <c r="S111" s="38">
        <f t="shared" si="5"/>
        <v>0</v>
      </c>
      <c r="T111" s="24">
        <f t="shared" si="4"/>
        <v>1</v>
      </c>
      <c r="U111" s="26"/>
      <c r="V111" s="26"/>
    </row>
    <row r="112" spans="1:22" s="34" customFormat="1" ht="31.5" hidden="1" customHeight="1" outlineLevel="1">
      <c r="A112" s="29" t="s">
        <v>869</v>
      </c>
      <c r="B112" s="168" t="s">
        <v>750</v>
      </c>
      <c r="C112" s="30" t="s">
        <v>866</v>
      </c>
      <c r="D112" s="31"/>
      <c r="E112" s="32"/>
      <c r="F112" s="33"/>
      <c r="G112" s="30"/>
      <c r="H112" s="30"/>
      <c r="I112" s="30"/>
      <c r="J112" s="23">
        <v>0</v>
      </c>
      <c r="K112" s="24">
        <v>0</v>
      </c>
      <c r="L112" s="24">
        <v>0</v>
      </c>
      <c r="M112" s="24">
        <v>0</v>
      </c>
      <c r="N112" s="147">
        <v>0</v>
      </c>
      <c r="O112" s="148">
        <v>0</v>
      </c>
      <c r="P112" s="148">
        <v>0</v>
      </c>
      <c r="Q112" s="149">
        <v>0</v>
      </c>
      <c r="R112" s="38">
        <f t="shared" si="2"/>
        <v>0</v>
      </c>
      <c r="S112" s="38">
        <f t="shared" si="5"/>
        <v>0</v>
      </c>
      <c r="T112" s="24">
        <f t="shared" si="4"/>
        <v>0</v>
      </c>
      <c r="U112" s="26"/>
      <c r="V112" s="26"/>
    </row>
    <row r="113" spans="1:22" s="34" customFormat="1" ht="31.5" hidden="1" customHeight="1" outlineLevel="1">
      <c r="A113" s="29" t="s">
        <v>1050</v>
      </c>
      <c r="B113" s="168" t="s">
        <v>1120</v>
      </c>
      <c r="C113" s="30"/>
      <c r="D113" s="31"/>
      <c r="E113" s="32"/>
      <c r="F113" s="33"/>
      <c r="G113" s="30"/>
      <c r="H113" s="30"/>
      <c r="I113" s="30"/>
      <c r="J113" s="23">
        <v>0</v>
      </c>
      <c r="K113" s="24">
        <v>0</v>
      </c>
      <c r="L113" s="24">
        <v>0</v>
      </c>
      <c r="M113" s="24">
        <v>0</v>
      </c>
      <c r="N113" s="147">
        <v>0</v>
      </c>
      <c r="O113" s="148">
        <v>0</v>
      </c>
      <c r="P113" s="148">
        <v>0</v>
      </c>
      <c r="Q113" s="149">
        <v>0</v>
      </c>
      <c r="R113" s="38">
        <f t="shared" si="2"/>
        <v>0</v>
      </c>
      <c r="S113" s="38">
        <f t="shared" si="5"/>
        <v>0</v>
      </c>
      <c r="T113" s="24">
        <f t="shared" si="4"/>
        <v>0</v>
      </c>
      <c r="U113" s="26"/>
      <c r="V113" s="26"/>
    </row>
    <row r="114" spans="1:22" s="34" customFormat="1" ht="31.5" hidden="1" customHeight="1" outlineLevel="1">
      <c r="A114" s="29" t="s">
        <v>1119</v>
      </c>
      <c r="B114" s="168" t="s">
        <v>757</v>
      </c>
      <c r="C114" s="30" t="s">
        <v>866</v>
      </c>
      <c r="D114" s="31"/>
      <c r="E114" s="32"/>
      <c r="F114" s="33"/>
      <c r="G114" s="30"/>
      <c r="H114" s="30"/>
      <c r="I114" s="30"/>
      <c r="J114" s="23">
        <v>0</v>
      </c>
      <c r="K114" s="24">
        <v>0</v>
      </c>
      <c r="L114" s="24">
        <v>0</v>
      </c>
      <c r="M114" s="24">
        <v>0</v>
      </c>
      <c r="N114" s="147">
        <v>0</v>
      </c>
      <c r="O114" s="148">
        <v>0</v>
      </c>
      <c r="P114" s="148">
        <v>0</v>
      </c>
      <c r="Q114" s="149">
        <v>0</v>
      </c>
      <c r="R114" s="38">
        <f t="shared" si="2"/>
        <v>0</v>
      </c>
      <c r="S114" s="38">
        <f t="shared" si="5"/>
        <v>0</v>
      </c>
      <c r="T114" s="24">
        <f t="shared" si="4"/>
        <v>0</v>
      </c>
      <c r="U114" s="26"/>
      <c r="V114" s="26"/>
    </row>
    <row r="115" spans="1:22" s="26" customFormat="1" ht="51" customHeight="1">
      <c r="A115" s="313" t="s">
        <v>408</v>
      </c>
      <c r="B115" s="166" t="s">
        <v>1235</v>
      </c>
      <c r="C115" s="18"/>
      <c r="D115" s="19">
        <v>40570</v>
      </c>
      <c r="E115" s="20" t="s">
        <v>723</v>
      </c>
      <c r="F115" s="21" t="s">
        <v>726</v>
      </c>
      <c r="G115" s="22" t="s">
        <v>724</v>
      </c>
      <c r="H115" s="22"/>
      <c r="I115" s="22" t="s">
        <v>725</v>
      </c>
      <c r="J115" s="23">
        <v>0</v>
      </c>
      <c r="K115" s="24">
        <v>0</v>
      </c>
      <c r="L115" s="24">
        <v>0</v>
      </c>
      <c r="M115" s="24">
        <v>0</v>
      </c>
      <c r="N115" s="148">
        <v>0</v>
      </c>
      <c r="O115" s="148">
        <v>0</v>
      </c>
      <c r="P115" s="148">
        <v>0</v>
      </c>
      <c r="Q115" s="149">
        <v>0</v>
      </c>
      <c r="R115" s="38">
        <f t="shared" si="2"/>
        <v>0</v>
      </c>
      <c r="S115" s="38">
        <f t="shared" si="5"/>
        <v>0</v>
      </c>
      <c r="T115" s="24">
        <f t="shared" si="4"/>
        <v>0</v>
      </c>
    </row>
    <row r="116" spans="1:22" s="26" customFormat="1" ht="15.75" collapsed="1">
      <c r="A116" s="314"/>
      <c r="B116" s="167" t="s">
        <v>13</v>
      </c>
      <c r="C116" s="28"/>
      <c r="D116" s="19"/>
      <c r="E116" s="20"/>
      <c r="F116" s="21"/>
      <c r="G116" s="28"/>
      <c r="H116" s="28"/>
      <c r="I116" s="28"/>
      <c r="J116" s="23">
        <f>SUM(J117:J185)</f>
        <v>213</v>
      </c>
      <c r="K116" s="23">
        <f>SUM(K117:K185)</f>
        <v>0</v>
      </c>
      <c r="L116" s="23">
        <f>SUM(L117:L185)</f>
        <v>205</v>
      </c>
      <c r="M116" s="24">
        <f>SUM(M117:M185)</f>
        <v>2</v>
      </c>
      <c r="N116" s="148">
        <f>SUM(N117:N142)</f>
        <v>0</v>
      </c>
      <c r="O116" s="148">
        <f>SUM(O117:O142)</f>
        <v>0</v>
      </c>
      <c r="P116" s="148">
        <f>SUM(P117:P142)</f>
        <v>0</v>
      </c>
      <c r="Q116" s="149">
        <f>SUM(Q117:Q142)</f>
        <v>0</v>
      </c>
      <c r="R116" s="38">
        <f t="shared" si="2"/>
        <v>0</v>
      </c>
      <c r="S116" s="38">
        <f t="shared" si="5"/>
        <v>205</v>
      </c>
      <c r="T116" s="24">
        <f>SUM(T117:T185)</f>
        <v>0</v>
      </c>
    </row>
    <row r="117" spans="1:22" s="26" customFormat="1" ht="31.5" hidden="1" customHeight="1" outlineLevel="1">
      <c r="A117" s="44" t="s">
        <v>727</v>
      </c>
      <c r="B117" s="169" t="s">
        <v>1350</v>
      </c>
      <c r="C117" s="30" t="s">
        <v>866</v>
      </c>
      <c r="D117" s="19"/>
      <c r="E117" s="20"/>
      <c r="F117" s="21"/>
      <c r="G117" s="28"/>
      <c r="H117" s="28"/>
      <c r="I117" s="28"/>
      <c r="J117" s="23">
        <v>6</v>
      </c>
      <c r="K117" s="24">
        <v>0</v>
      </c>
      <c r="L117" s="24">
        <v>6</v>
      </c>
      <c r="M117" s="24">
        <v>0</v>
      </c>
      <c r="N117" s="147">
        <v>0</v>
      </c>
      <c r="O117" s="148">
        <v>0</v>
      </c>
      <c r="P117" s="148">
        <v>0</v>
      </c>
      <c r="Q117" s="149">
        <v>0</v>
      </c>
      <c r="R117" s="38">
        <f t="shared" si="2"/>
        <v>0</v>
      </c>
      <c r="S117" s="38">
        <f t="shared" si="5"/>
        <v>6</v>
      </c>
      <c r="T117" s="24">
        <f t="shared" si="4"/>
        <v>0</v>
      </c>
    </row>
    <row r="118" spans="1:22" s="26" customFormat="1" ht="31.5" hidden="1" customHeight="1" outlineLevel="1">
      <c r="A118" s="44" t="s">
        <v>459</v>
      </c>
      <c r="B118" s="169" t="s">
        <v>1349</v>
      </c>
      <c r="C118" s="30" t="s">
        <v>866</v>
      </c>
      <c r="D118" s="19"/>
      <c r="E118" s="20"/>
      <c r="F118" s="21"/>
      <c r="G118" s="28"/>
      <c r="H118" s="28"/>
      <c r="I118" s="28"/>
      <c r="J118" s="23">
        <v>2</v>
      </c>
      <c r="K118" s="24">
        <v>0</v>
      </c>
      <c r="L118" s="24">
        <v>1</v>
      </c>
      <c r="M118" s="24">
        <v>0</v>
      </c>
      <c r="N118" s="147">
        <v>0</v>
      </c>
      <c r="O118" s="148">
        <v>0</v>
      </c>
      <c r="P118" s="148">
        <v>0</v>
      </c>
      <c r="Q118" s="149">
        <v>0</v>
      </c>
      <c r="R118" s="38">
        <f t="shared" si="2"/>
        <v>0</v>
      </c>
      <c r="S118" s="38">
        <f t="shared" ref="S118:S192" si="7">L118+R118</f>
        <v>1</v>
      </c>
      <c r="T118" s="24">
        <f t="shared" si="4"/>
        <v>0</v>
      </c>
    </row>
    <row r="119" spans="1:22" s="26" customFormat="1" ht="31.5" hidden="1" customHeight="1" outlineLevel="1">
      <c r="A119" s="44" t="s">
        <v>728</v>
      </c>
      <c r="B119" s="169" t="s">
        <v>916</v>
      </c>
      <c r="C119" s="30" t="s">
        <v>866</v>
      </c>
      <c r="D119" s="19"/>
      <c r="E119" s="20"/>
      <c r="F119" s="21"/>
      <c r="G119" s="28"/>
      <c r="H119" s="28"/>
      <c r="I119" s="28"/>
      <c r="J119" s="23">
        <v>2</v>
      </c>
      <c r="K119" s="24">
        <v>0</v>
      </c>
      <c r="L119" s="24">
        <v>2</v>
      </c>
      <c r="M119" s="24">
        <v>0</v>
      </c>
      <c r="N119" s="147">
        <v>0</v>
      </c>
      <c r="O119" s="148">
        <v>0</v>
      </c>
      <c r="P119" s="148">
        <v>0</v>
      </c>
      <c r="Q119" s="149">
        <v>0</v>
      </c>
      <c r="R119" s="38">
        <f t="shared" si="2"/>
        <v>0</v>
      </c>
      <c r="S119" s="38">
        <f t="shared" si="7"/>
        <v>2</v>
      </c>
      <c r="T119" s="24">
        <f t="shared" si="4"/>
        <v>0</v>
      </c>
    </row>
    <row r="120" spans="1:22" s="26" customFormat="1" ht="31.5" hidden="1" customHeight="1" outlineLevel="1">
      <c r="A120" s="44" t="s">
        <v>729</v>
      </c>
      <c r="B120" s="169" t="s">
        <v>1249</v>
      </c>
      <c r="C120" s="30" t="s">
        <v>866</v>
      </c>
      <c r="D120" s="19"/>
      <c r="E120" s="20"/>
      <c r="F120" s="21"/>
      <c r="G120" s="28"/>
      <c r="H120" s="28"/>
      <c r="I120" s="28"/>
      <c r="J120" s="23">
        <v>2</v>
      </c>
      <c r="K120" s="24">
        <v>0</v>
      </c>
      <c r="L120" s="24">
        <v>2</v>
      </c>
      <c r="M120" s="24">
        <v>0</v>
      </c>
      <c r="N120" s="147">
        <v>0</v>
      </c>
      <c r="O120" s="148">
        <v>0</v>
      </c>
      <c r="P120" s="148">
        <v>0</v>
      </c>
      <c r="Q120" s="149">
        <v>0</v>
      </c>
      <c r="R120" s="38">
        <f t="shared" si="2"/>
        <v>0</v>
      </c>
      <c r="S120" s="38">
        <f t="shared" si="7"/>
        <v>2</v>
      </c>
      <c r="T120" s="24">
        <f t="shared" si="4"/>
        <v>0</v>
      </c>
    </row>
    <row r="121" spans="1:22" s="26" customFormat="1" ht="31.5" hidden="1" customHeight="1" outlineLevel="1">
      <c r="A121" s="44" t="s">
        <v>730</v>
      </c>
      <c r="B121" s="169" t="s">
        <v>917</v>
      </c>
      <c r="C121" s="30" t="s">
        <v>866</v>
      </c>
      <c r="D121" s="19"/>
      <c r="E121" s="20"/>
      <c r="F121" s="21"/>
      <c r="G121" s="28"/>
      <c r="H121" s="28"/>
      <c r="I121" s="28"/>
      <c r="J121" s="23">
        <v>3</v>
      </c>
      <c r="K121" s="24">
        <v>0</v>
      </c>
      <c r="L121" s="24">
        <v>2</v>
      </c>
      <c r="M121" s="24">
        <v>0</v>
      </c>
      <c r="N121" s="147">
        <v>0</v>
      </c>
      <c r="O121" s="148">
        <v>0</v>
      </c>
      <c r="P121" s="148">
        <v>0</v>
      </c>
      <c r="Q121" s="149">
        <v>0</v>
      </c>
      <c r="R121" s="38">
        <f t="shared" ref="R121:R192" si="8">SUM(N121:Q121)</f>
        <v>0</v>
      </c>
      <c r="S121" s="38">
        <f t="shared" si="7"/>
        <v>2</v>
      </c>
      <c r="T121" s="24">
        <f t="shared" si="4"/>
        <v>0</v>
      </c>
    </row>
    <row r="122" spans="1:22" s="26" customFormat="1" ht="31.5" hidden="1" customHeight="1" outlineLevel="1">
      <c r="A122" s="44" t="s">
        <v>731</v>
      </c>
      <c r="B122" s="169" t="s">
        <v>918</v>
      </c>
      <c r="C122" s="30" t="s">
        <v>866</v>
      </c>
      <c r="D122" s="19"/>
      <c r="E122" s="20"/>
      <c r="F122" s="21"/>
      <c r="G122" s="28"/>
      <c r="H122" s="28"/>
      <c r="I122" s="28"/>
      <c r="J122" s="23">
        <v>2</v>
      </c>
      <c r="K122" s="24">
        <v>0</v>
      </c>
      <c r="L122" s="24">
        <v>2</v>
      </c>
      <c r="M122" s="24">
        <v>0</v>
      </c>
      <c r="N122" s="147">
        <v>0</v>
      </c>
      <c r="O122" s="148">
        <v>0</v>
      </c>
      <c r="P122" s="148">
        <v>0</v>
      </c>
      <c r="Q122" s="149">
        <v>0</v>
      </c>
      <c r="R122" s="38">
        <f t="shared" si="8"/>
        <v>0</v>
      </c>
      <c r="S122" s="38">
        <f t="shared" si="7"/>
        <v>2</v>
      </c>
      <c r="T122" s="24">
        <f t="shared" si="4"/>
        <v>0</v>
      </c>
    </row>
    <row r="123" spans="1:22" s="26" customFormat="1" ht="31.5" hidden="1" customHeight="1" outlineLevel="1">
      <c r="A123" s="44"/>
      <c r="B123" s="169" t="s">
        <v>1018</v>
      </c>
      <c r="C123" s="30"/>
      <c r="D123" s="19"/>
      <c r="E123" s="20"/>
      <c r="F123" s="21"/>
      <c r="G123" s="28"/>
      <c r="H123" s="28"/>
      <c r="I123" s="28"/>
      <c r="J123" s="23">
        <v>2</v>
      </c>
      <c r="K123" s="24">
        <v>0</v>
      </c>
      <c r="L123" s="24">
        <v>1</v>
      </c>
      <c r="M123" s="24">
        <v>0</v>
      </c>
      <c r="N123" s="147">
        <v>0</v>
      </c>
      <c r="O123" s="148">
        <v>0</v>
      </c>
      <c r="P123" s="148">
        <v>0</v>
      </c>
      <c r="Q123" s="149">
        <v>0</v>
      </c>
      <c r="R123" s="38">
        <f t="shared" si="8"/>
        <v>0</v>
      </c>
      <c r="S123" s="38">
        <f t="shared" si="7"/>
        <v>1</v>
      </c>
      <c r="T123" s="24">
        <f t="shared" si="4"/>
        <v>0</v>
      </c>
    </row>
    <row r="124" spans="1:22" s="26" customFormat="1" ht="31.5" hidden="1" customHeight="1" outlineLevel="1">
      <c r="A124" s="44" t="s">
        <v>732</v>
      </c>
      <c r="B124" s="169" t="s">
        <v>919</v>
      </c>
      <c r="C124" s="30" t="s">
        <v>866</v>
      </c>
      <c r="D124" s="19"/>
      <c r="E124" s="20"/>
      <c r="F124" s="21"/>
      <c r="G124" s="28"/>
      <c r="H124" s="28"/>
      <c r="I124" s="28"/>
      <c r="J124" s="23">
        <v>2</v>
      </c>
      <c r="K124" s="24">
        <v>0</v>
      </c>
      <c r="L124" s="24">
        <v>2</v>
      </c>
      <c r="M124" s="24">
        <v>0</v>
      </c>
      <c r="N124" s="147">
        <v>0</v>
      </c>
      <c r="O124" s="148">
        <v>0</v>
      </c>
      <c r="P124" s="148">
        <v>0</v>
      </c>
      <c r="Q124" s="149">
        <v>0</v>
      </c>
      <c r="R124" s="38">
        <f t="shared" si="8"/>
        <v>0</v>
      </c>
      <c r="S124" s="38">
        <f t="shared" si="7"/>
        <v>2</v>
      </c>
      <c r="T124" s="24">
        <f t="shared" si="4"/>
        <v>0</v>
      </c>
    </row>
    <row r="125" spans="1:22" s="26" customFormat="1" ht="31.5" hidden="1" customHeight="1" outlineLevel="1">
      <c r="A125" s="44" t="s">
        <v>733</v>
      </c>
      <c r="B125" s="169" t="s">
        <v>920</v>
      </c>
      <c r="C125" s="30" t="s">
        <v>866</v>
      </c>
      <c r="D125" s="19"/>
      <c r="E125" s="20"/>
      <c r="F125" s="21"/>
      <c r="G125" s="28"/>
      <c r="H125" s="28"/>
      <c r="I125" s="28"/>
      <c r="J125" s="23">
        <v>2</v>
      </c>
      <c r="K125" s="24">
        <v>0</v>
      </c>
      <c r="L125" s="24">
        <v>2</v>
      </c>
      <c r="M125" s="24">
        <v>0</v>
      </c>
      <c r="N125" s="147">
        <v>0</v>
      </c>
      <c r="O125" s="148">
        <v>0</v>
      </c>
      <c r="P125" s="148">
        <v>0</v>
      </c>
      <c r="Q125" s="149">
        <v>0</v>
      </c>
      <c r="R125" s="38">
        <f t="shared" si="8"/>
        <v>0</v>
      </c>
      <c r="S125" s="38">
        <f t="shared" si="7"/>
        <v>2</v>
      </c>
      <c r="T125" s="24">
        <f t="shared" si="4"/>
        <v>0</v>
      </c>
    </row>
    <row r="126" spans="1:22" s="26" customFormat="1" ht="31.5" hidden="1" customHeight="1" outlineLevel="1">
      <c r="A126" s="44" t="s">
        <v>734</v>
      </c>
      <c r="B126" s="169" t="s">
        <v>921</v>
      </c>
      <c r="C126" s="30" t="s">
        <v>866</v>
      </c>
      <c r="D126" s="19"/>
      <c r="E126" s="20"/>
      <c r="F126" s="21"/>
      <c r="G126" s="28"/>
      <c r="H126" s="28"/>
      <c r="I126" s="28"/>
      <c r="J126" s="23">
        <v>3</v>
      </c>
      <c r="K126" s="24">
        <v>0</v>
      </c>
      <c r="L126" s="24">
        <v>3</v>
      </c>
      <c r="M126" s="24">
        <v>0</v>
      </c>
      <c r="N126" s="147">
        <v>0</v>
      </c>
      <c r="O126" s="148">
        <v>0</v>
      </c>
      <c r="P126" s="148">
        <v>0</v>
      </c>
      <c r="Q126" s="149">
        <v>0</v>
      </c>
      <c r="R126" s="38">
        <f t="shared" si="8"/>
        <v>0</v>
      </c>
      <c r="S126" s="38">
        <f t="shared" si="7"/>
        <v>3</v>
      </c>
      <c r="T126" s="24">
        <f t="shared" si="4"/>
        <v>0</v>
      </c>
    </row>
    <row r="127" spans="1:22" s="26" customFormat="1" ht="31.5" hidden="1" customHeight="1" outlineLevel="1">
      <c r="A127" s="44" t="s">
        <v>735</v>
      </c>
      <c r="B127" s="169" t="s">
        <v>922</v>
      </c>
      <c r="C127" s="30" t="s">
        <v>866</v>
      </c>
      <c r="D127" s="19"/>
      <c r="E127" s="20"/>
      <c r="F127" s="21"/>
      <c r="G127" s="28"/>
      <c r="H127" s="28"/>
      <c r="I127" s="28"/>
      <c r="J127" s="23">
        <v>2</v>
      </c>
      <c r="K127" s="24">
        <v>0</v>
      </c>
      <c r="L127" s="24">
        <v>2</v>
      </c>
      <c r="M127" s="24">
        <v>0</v>
      </c>
      <c r="N127" s="147">
        <v>0</v>
      </c>
      <c r="O127" s="148">
        <v>0</v>
      </c>
      <c r="P127" s="148">
        <v>0</v>
      </c>
      <c r="Q127" s="149">
        <v>0</v>
      </c>
      <c r="R127" s="38">
        <f t="shared" si="8"/>
        <v>0</v>
      </c>
      <c r="S127" s="38">
        <f t="shared" si="7"/>
        <v>2</v>
      </c>
      <c r="T127" s="24">
        <f t="shared" si="4"/>
        <v>0</v>
      </c>
    </row>
    <row r="128" spans="1:22" s="26" customFormat="1" ht="31.5" hidden="1" customHeight="1" outlineLevel="1">
      <c r="A128" s="44" t="s">
        <v>736</v>
      </c>
      <c r="B128" s="169" t="s">
        <v>923</v>
      </c>
      <c r="C128" s="30" t="s">
        <v>866</v>
      </c>
      <c r="D128" s="19"/>
      <c r="E128" s="20"/>
      <c r="F128" s="21"/>
      <c r="G128" s="28"/>
      <c r="H128" s="28"/>
      <c r="I128" s="28"/>
      <c r="J128" s="23">
        <v>2</v>
      </c>
      <c r="K128" s="24">
        <v>0</v>
      </c>
      <c r="L128" s="24">
        <v>2</v>
      </c>
      <c r="M128" s="24">
        <v>0</v>
      </c>
      <c r="N128" s="147">
        <v>0</v>
      </c>
      <c r="O128" s="148">
        <v>0</v>
      </c>
      <c r="P128" s="148">
        <v>0</v>
      </c>
      <c r="Q128" s="149">
        <v>0</v>
      </c>
      <c r="R128" s="38">
        <f t="shared" si="8"/>
        <v>0</v>
      </c>
      <c r="S128" s="38">
        <f t="shared" si="7"/>
        <v>2</v>
      </c>
      <c r="T128" s="24">
        <f t="shared" si="4"/>
        <v>0</v>
      </c>
    </row>
    <row r="129" spans="1:22" s="26" customFormat="1" ht="31.5" hidden="1" customHeight="1" outlineLevel="1">
      <c r="A129" s="44"/>
      <c r="B129" s="169" t="s">
        <v>936</v>
      </c>
      <c r="C129" s="30"/>
      <c r="D129" s="19"/>
      <c r="E129" s="20"/>
      <c r="F129" s="21"/>
      <c r="G129" s="28"/>
      <c r="H129" s="28"/>
      <c r="I129" s="28"/>
      <c r="J129" s="23">
        <v>1</v>
      </c>
      <c r="K129" s="24">
        <v>0</v>
      </c>
      <c r="L129" s="24">
        <v>1</v>
      </c>
      <c r="M129" s="24">
        <v>0</v>
      </c>
      <c r="N129" s="147">
        <v>0</v>
      </c>
      <c r="O129" s="148">
        <v>0</v>
      </c>
      <c r="P129" s="148">
        <v>0</v>
      </c>
      <c r="Q129" s="149">
        <v>0</v>
      </c>
      <c r="R129" s="38">
        <f t="shared" si="8"/>
        <v>0</v>
      </c>
      <c r="S129" s="38">
        <f t="shared" si="7"/>
        <v>1</v>
      </c>
      <c r="T129" s="24">
        <f t="shared" si="4"/>
        <v>0</v>
      </c>
    </row>
    <row r="130" spans="1:22" s="26" customFormat="1" ht="31.5" hidden="1" customHeight="1" outlineLevel="1">
      <c r="A130" s="44" t="s">
        <v>737</v>
      </c>
      <c r="B130" s="169" t="s">
        <v>924</v>
      </c>
      <c r="C130" s="30" t="s">
        <v>866</v>
      </c>
      <c r="D130" s="19"/>
      <c r="E130" s="20"/>
      <c r="F130" s="21"/>
      <c r="G130" s="28"/>
      <c r="H130" s="28"/>
      <c r="I130" s="28"/>
      <c r="J130" s="23">
        <v>3</v>
      </c>
      <c r="K130" s="24">
        <v>0</v>
      </c>
      <c r="L130" s="24">
        <v>2</v>
      </c>
      <c r="M130" s="24">
        <v>0</v>
      </c>
      <c r="N130" s="147">
        <v>0</v>
      </c>
      <c r="O130" s="148">
        <v>0</v>
      </c>
      <c r="P130" s="148">
        <v>0</v>
      </c>
      <c r="Q130" s="149">
        <v>0</v>
      </c>
      <c r="R130" s="38">
        <f t="shared" si="8"/>
        <v>0</v>
      </c>
      <c r="S130" s="38">
        <f t="shared" si="7"/>
        <v>2</v>
      </c>
      <c r="T130" s="24">
        <f t="shared" si="4"/>
        <v>0</v>
      </c>
    </row>
    <row r="131" spans="1:22" s="26" customFormat="1" ht="31.5" hidden="1" customHeight="1" outlineLevel="1">
      <c r="A131" s="44"/>
      <c r="B131" s="169" t="s">
        <v>935</v>
      </c>
      <c r="C131" s="30"/>
      <c r="D131" s="19"/>
      <c r="E131" s="20"/>
      <c r="F131" s="21"/>
      <c r="G131" s="28"/>
      <c r="H131" s="28"/>
      <c r="I131" s="28"/>
      <c r="J131" s="23">
        <v>1</v>
      </c>
      <c r="K131" s="24">
        <v>0</v>
      </c>
      <c r="L131" s="24">
        <v>1</v>
      </c>
      <c r="M131" s="24">
        <v>0</v>
      </c>
      <c r="N131" s="147">
        <v>0</v>
      </c>
      <c r="O131" s="148">
        <v>0</v>
      </c>
      <c r="P131" s="148">
        <v>0</v>
      </c>
      <c r="Q131" s="149">
        <v>0</v>
      </c>
      <c r="R131" s="38">
        <f t="shared" si="8"/>
        <v>0</v>
      </c>
      <c r="S131" s="38">
        <f t="shared" si="7"/>
        <v>1</v>
      </c>
      <c r="T131" s="24">
        <f t="shared" si="4"/>
        <v>0</v>
      </c>
    </row>
    <row r="132" spans="1:22" s="26" customFormat="1" ht="31.5" hidden="1" customHeight="1" outlineLevel="1">
      <c r="A132" s="44" t="s">
        <v>738</v>
      </c>
      <c r="B132" s="169" t="s">
        <v>925</v>
      </c>
      <c r="C132" s="30" t="s">
        <v>866</v>
      </c>
      <c r="D132" s="19"/>
      <c r="E132" s="20"/>
      <c r="F132" s="21"/>
      <c r="G132" s="28"/>
      <c r="H132" s="28"/>
      <c r="I132" s="28"/>
      <c r="J132" s="23">
        <v>2</v>
      </c>
      <c r="K132" s="24">
        <v>0</v>
      </c>
      <c r="L132" s="24">
        <v>2</v>
      </c>
      <c r="M132" s="24">
        <v>0</v>
      </c>
      <c r="N132" s="147">
        <v>0</v>
      </c>
      <c r="O132" s="148">
        <v>0</v>
      </c>
      <c r="P132" s="148">
        <v>0</v>
      </c>
      <c r="Q132" s="149">
        <v>0</v>
      </c>
      <c r="R132" s="38">
        <f t="shared" si="8"/>
        <v>0</v>
      </c>
      <c r="S132" s="38">
        <f t="shared" si="7"/>
        <v>2</v>
      </c>
      <c r="T132" s="24">
        <f t="shared" si="4"/>
        <v>0</v>
      </c>
    </row>
    <row r="133" spans="1:22" s="26" customFormat="1" ht="31.5" hidden="1" customHeight="1" outlineLevel="1">
      <c r="A133" s="44"/>
      <c r="B133" s="169" t="s">
        <v>1250</v>
      </c>
      <c r="C133" s="30"/>
      <c r="D133" s="19"/>
      <c r="E133" s="20"/>
      <c r="F133" s="21"/>
      <c r="G133" s="28"/>
      <c r="H133" s="28"/>
      <c r="I133" s="28"/>
      <c r="J133" s="23">
        <v>1</v>
      </c>
      <c r="K133" s="24">
        <v>0</v>
      </c>
      <c r="L133" s="24">
        <v>1</v>
      </c>
      <c r="M133" s="24">
        <v>0</v>
      </c>
      <c r="N133" s="147">
        <v>0</v>
      </c>
      <c r="O133" s="148">
        <v>0</v>
      </c>
      <c r="P133" s="148">
        <v>0</v>
      </c>
      <c r="Q133" s="149">
        <v>0</v>
      </c>
      <c r="R133" s="38">
        <f t="shared" si="8"/>
        <v>0</v>
      </c>
      <c r="S133" s="38">
        <f t="shared" si="7"/>
        <v>1</v>
      </c>
      <c r="T133" s="24">
        <f t="shared" si="4"/>
        <v>0</v>
      </c>
    </row>
    <row r="134" spans="1:22" s="26" customFormat="1" ht="31.5" hidden="1" customHeight="1" outlineLevel="1">
      <c r="A134" s="44" t="s">
        <v>739</v>
      </c>
      <c r="B134" s="169" t="s">
        <v>926</v>
      </c>
      <c r="C134" s="30" t="s">
        <v>866</v>
      </c>
      <c r="D134" s="19"/>
      <c r="E134" s="20"/>
      <c r="F134" s="21"/>
      <c r="G134" s="28"/>
      <c r="H134" s="28"/>
      <c r="I134" s="28"/>
      <c r="J134" s="23">
        <v>2</v>
      </c>
      <c r="K134" s="24">
        <v>0</v>
      </c>
      <c r="L134" s="24">
        <v>2</v>
      </c>
      <c r="M134" s="24">
        <v>0</v>
      </c>
      <c r="N134" s="147">
        <v>0</v>
      </c>
      <c r="O134" s="148">
        <v>0</v>
      </c>
      <c r="P134" s="148">
        <v>0</v>
      </c>
      <c r="Q134" s="149">
        <v>0</v>
      </c>
      <c r="R134" s="38">
        <f t="shared" si="8"/>
        <v>0</v>
      </c>
      <c r="S134" s="38">
        <f t="shared" si="7"/>
        <v>2</v>
      </c>
      <c r="T134" s="24">
        <f t="shared" si="4"/>
        <v>0</v>
      </c>
    </row>
    <row r="135" spans="1:22" s="26" customFormat="1" ht="31.5" hidden="1" customHeight="1" outlineLevel="1">
      <c r="A135" s="44"/>
      <c r="B135" s="169" t="s">
        <v>1251</v>
      </c>
      <c r="C135" s="30"/>
      <c r="D135" s="19"/>
      <c r="E135" s="20"/>
      <c r="F135" s="21"/>
      <c r="G135" s="28"/>
      <c r="H135" s="28"/>
      <c r="I135" s="28"/>
      <c r="J135" s="23">
        <v>1</v>
      </c>
      <c r="K135" s="24">
        <v>0</v>
      </c>
      <c r="L135" s="24">
        <v>1</v>
      </c>
      <c r="M135" s="24">
        <v>0</v>
      </c>
      <c r="N135" s="147">
        <v>0</v>
      </c>
      <c r="O135" s="148">
        <v>0</v>
      </c>
      <c r="P135" s="148">
        <v>0</v>
      </c>
      <c r="Q135" s="149">
        <v>0</v>
      </c>
      <c r="R135" s="38">
        <f t="shared" si="8"/>
        <v>0</v>
      </c>
      <c r="S135" s="38">
        <f t="shared" si="7"/>
        <v>1</v>
      </c>
      <c r="T135" s="24">
        <f t="shared" si="4"/>
        <v>0</v>
      </c>
    </row>
    <row r="136" spans="1:22" s="26" customFormat="1" ht="31.5" hidden="1" customHeight="1" outlineLevel="1">
      <c r="A136" s="44" t="s">
        <v>740</v>
      </c>
      <c r="B136" s="169" t="s">
        <v>927</v>
      </c>
      <c r="C136" s="30" t="s">
        <v>866</v>
      </c>
      <c r="D136" s="19"/>
      <c r="E136" s="20"/>
      <c r="F136" s="21"/>
      <c r="G136" s="28"/>
      <c r="H136" s="28"/>
      <c r="I136" s="28"/>
      <c r="J136" s="23">
        <v>2</v>
      </c>
      <c r="K136" s="24">
        <v>0</v>
      </c>
      <c r="L136" s="24">
        <v>2</v>
      </c>
      <c r="M136" s="24">
        <v>0</v>
      </c>
      <c r="N136" s="147">
        <v>0</v>
      </c>
      <c r="O136" s="148">
        <v>0</v>
      </c>
      <c r="P136" s="148">
        <v>0</v>
      </c>
      <c r="Q136" s="149">
        <v>0</v>
      </c>
      <c r="R136" s="38">
        <f t="shared" si="8"/>
        <v>0</v>
      </c>
      <c r="S136" s="38">
        <f t="shared" si="7"/>
        <v>2</v>
      </c>
      <c r="T136" s="24">
        <f t="shared" si="4"/>
        <v>0</v>
      </c>
    </row>
    <row r="137" spans="1:22" s="26" customFormat="1" ht="31.5" hidden="1" customHeight="1" outlineLevel="1">
      <c r="A137" s="44" t="s">
        <v>741</v>
      </c>
      <c r="B137" s="169" t="s">
        <v>928</v>
      </c>
      <c r="C137" s="30" t="s">
        <v>866</v>
      </c>
      <c r="D137" s="19"/>
      <c r="E137" s="20"/>
      <c r="F137" s="21"/>
      <c r="G137" s="28"/>
      <c r="H137" s="28"/>
      <c r="I137" s="28"/>
      <c r="J137" s="23">
        <v>2</v>
      </c>
      <c r="K137" s="24">
        <v>0</v>
      </c>
      <c r="L137" s="24">
        <v>1</v>
      </c>
      <c r="M137" s="24">
        <v>0</v>
      </c>
      <c r="N137" s="147">
        <v>0</v>
      </c>
      <c r="O137" s="148">
        <v>0</v>
      </c>
      <c r="P137" s="148">
        <v>0</v>
      </c>
      <c r="Q137" s="149">
        <v>0</v>
      </c>
      <c r="R137" s="38">
        <f t="shared" si="8"/>
        <v>0</v>
      </c>
      <c r="S137" s="38">
        <f t="shared" si="7"/>
        <v>1</v>
      </c>
      <c r="T137" s="24">
        <f t="shared" si="4"/>
        <v>0</v>
      </c>
    </row>
    <row r="138" spans="1:22" s="26" customFormat="1" ht="31.5" hidden="1" customHeight="1" outlineLevel="1">
      <c r="A138" s="44"/>
      <c r="B138" s="169" t="s">
        <v>1252</v>
      </c>
      <c r="C138" s="30"/>
      <c r="D138" s="19"/>
      <c r="E138" s="20"/>
      <c r="F138" s="21"/>
      <c r="G138" s="28"/>
      <c r="H138" s="28"/>
      <c r="I138" s="28"/>
      <c r="J138" s="23">
        <v>1</v>
      </c>
      <c r="K138" s="24">
        <v>0</v>
      </c>
      <c r="L138" s="24">
        <v>1</v>
      </c>
      <c r="M138" s="24">
        <v>0</v>
      </c>
      <c r="N138" s="147">
        <v>0</v>
      </c>
      <c r="O138" s="148">
        <v>0</v>
      </c>
      <c r="P138" s="148">
        <v>0</v>
      </c>
      <c r="Q138" s="149">
        <v>0</v>
      </c>
      <c r="R138" s="38">
        <f t="shared" si="8"/>
        <v>0</v>
      </c>
      <c r="S138" s="38">
        <f t="shared" si="7"/>
        <v>1</v>
      </c>
      <c r="T138" s="24">
        <f t="shared" si="4"/>
        <v>0</v>
      </c>
    </row>
    <row r="139" spans="1:22" s="26" customFormat="1" ht="31.5" hidden="1" customHeight="1" outlineLevel="1">
      <c r="A139" s="44" t="s">
        <v>742</v>
      </c>
      <c r="B139" s="169" t="s">
        <v>929</v>
      </c>
      <c r="C139" s="30" t="s">
        <v>866</v>
      </c>
      <c r="D139" s="19"/>
      <c r="E139" s="20"/>
      <c r="F139" s="21"/>
      <c r="G139" s="28"/>
      <c r="H139" s="28"/>
      <c r="I139" s="28"/>
      <c r="J139" s="23">
        <v>1</v>
      </c>
      <c r="K139" s="24">
        <v>0</v>
      </c>
      <c r="L139" s="24">
        <v>1</v>
      </c>
      <c r="M139" s="24">
        <v>0</v>
      </c>
      <c r="N139" s="147">
        <v>0</v>
      </c>
      <c r="O139" s="148">
        <v>0</v>
      </c>
      <c r="P139" s="148">
        <v>0</v>
      </c>
      <c r="Q139" s="149">
        <v>0</v>
      </c>
      <c r="R139" s="38">
        <f t="shared" si="8"/>
        <v>0</v>
      </c>
      <c r="S139" s="38">
        <f t="shared" si="7"/>
        <v>1</v>
      </c>
      <c r="T139" s="24">
        <f t="shared" si="4"/>
        <v>0</v>
      </c>
    </row>
    <row r="140" spans="1:22" s="26" customFormat="1" ht="31.5" hidden="1" customHeight="1" outlineLevel="1">
      <c r="A140" s="44" t="s">
        <v>743</v>
      </c>
      <c r="B140" s="169" t="s">
        <v>914</v>
      </c>
      <c r="C140" s="30" t="s">
        <v>866</v>
      </c>
      <c r="D140" s="19"/>
      <c r="E140" s="20"/>
      <c r="F140" s="21"/>
      <c r="G140" s="28"/>
      <c r="H140" s="28"/>
      <c r="I140" s="28"/>
      <c r="J140" s="23">
        <v>2</v>
      </c>
      <c r="K140" s="24">
        <v>0</v>
      </c>
      <c r="L140" s="24">
        <v>2</v>
      </c>
      <c r="M140" s="24">
        <v>0</v>
      </c>
      <c r="N140" s="147">
        <v>0</v>
      </c>
      <c r="O140" s="148">
        <v>0</v>
      </c>
      <c r="P140" s="148">
        <v>0</v>
      </c>
      <c r="Q140" s="149">
        <v>0</v>
      </c>
      <c r="R140" s="38">
        <f t="shared" si="8"/>
        <v>0</v>
      </c>
      <c r="S140" s="38">
        <f t="shared" si="7"/>
        <v>2</v>
      </c>
      <c r="T140" s="24">
        <f t="shared" si="4"/>
        <v>0</v>
      </c>
    </row>
    <row r="141" spans="1:22" s="34" customFormat="1" ht="31.5" hidden="1" customHeight="1" outlineLevel="1">
      <c r="A141" s="45" t="s">
        <v>744</v>
      </c>
      <c r="B141" s="170" t="s">
        <v>915</v>
      </c>
      <c r="C141" s="30" t="s">
        <v>866</v>
      </c>
      <c r="D141" s="31"/>
      <c r="E141" s="32"/>
      <c r="F141" s="33"/>
      <c r="G141" s="30"/>
      <c r="H141" s="30"/>
      <c r="I141" s="30"/>
      <c r="J141" s="23">
        <v>2</v>
      </c>
      <c r="K141" s="24">
        <v>0</v>
      </c>
      <c r="L141" s="24">
        <v>2</v>
      </c>
      <c r="M141" s="24">
        <v>0</v>
      </c>
      <c r="N141" s="147">
        <v>0</v>
      </c>
      <c r="O141" s="148">
        <v>0</v>
      </c>
      <c r="P141" s="148">
        <v>0</v>
      </c>
      <c r="Q141" s="149">
        <v>0</v>
      </c>
      <c r="R141" s="38">
        <f t="shared" si="8"/>
        <v>0</v>
      </c>
      <c r="S141" s="38">
        <f t="shared" si="7"/>
        <v>2</v>
      </c>
      <c r="T141" s="24">
        <f t="shared" si="4"/>
        <v>0</v>
      </c>
      <c r="U141" s="26"/>
      <c r="V141" s="26"/>
    </row>
    <row r="142" spans="1:22" s="34" customFormat="1" ht="84" hidden="1" customHeight="1" outlineLevel="1">
      <c r="A142" s="46" t="s">
        <v>934</v>
      </c>
      <c r="B142" s="171" t="s">
        <v>933</v>
      </c>
      <c r="C142" s="30"/>
      <c r="D142" s="31"/>
      <c r="E142" s="32"/>
      <c r="F142" s="33"/>
      <c r="G142" s="30"/>
      <c r="H142" s="30"/>
      <c r="I142" s="30"/>
      <c r="J142" s="23">
        <v>0</v>
      </c>
      <c r="K142" s="24">
        <v>0</v>
      </c>
      <c r="L142" s="24">
        <v>0</v>
      </c>
      <c r="M142" s="24">
        <v>0</v>
      </c>
      <c r="N142" s="147">
        <v>0</v>
      </c>
      <c r="O142" s="148">
        <v>0</v>
      </c>
      <c r="P142" s="148">
        <v>0</v>
      </c>
      <c r="Q142" s="149">
        <v>0</v>
      </c>
      <c r="R142" s="38">
        <f t="shared" si="8"/>
        <v>0</v>
      </c>
      <c r="S142" s="38">
        <f t="shared" si="7"/>
        <v>0</v>
      </c>
      <c r="T142" s="24">
        <f t="shared" ref="T142:T206" si="9">IF(K142-S142&lt;0,0,K142-S142)</f>
        <v>0</v>
      </c>
      <c r="U142" s="26"/>
      <c r="V142" s="26"/>
    </row>
    <row r="143" spans="1:22" s="34" customFormat="1" ht="68.25" hidden="1" customHeight="1" outlineLevel="1">
      <c r="A143" s="46" t="s">
        <v>1151</v>
      </c>
      <c r="B143" s="172" t="s">
        <v>1196</v>
      </c>
      <c r="C143" s="30"/>
      <c r="D143" s="31"/>
      <c r="E143" s="32"/>
      <c r="F143" s="33"/>
      <c r="G143" s="30"/>
      <c r="H143" s="30"/>
      <c r="I143" s="30"/>
      <c r="J143" s="23">
        <v>1</v>
      </c>
      <c r="K143" s="24">
        <v>0</v>
      </c>
      <c r="L143" s="24">
        <v>1</v>
      </c>
      <c r="M143" s="24">
        <v>0</v>
      </c>
      <c r="N143" s="147">
        <v>0</v>
      </c>
      <c r="O143" s="148">
        <v>0</v>
      </c>
      <c r="P143" s="148">
        <v>0</v>
      </c>
      <c r="Q143" s="149">
        <v>0</v>
      </c>
      <c r="R143" s="38">
        <f t="shared" si="8"/>
        <v>0</v>
      </c>
      <c r="S143" s="38">
        <f t="shared" si="7"/>
        <v>1</v>
      </c>
      <c r="T143" s="24">
        <f t="shared" si="9"/>
        <v>0</v>
      </c>
      <c r="U143" s="26"/>
      <c r="V143" s="26"/>
    </row>
    <row r="144" spans="1:22" s="34" customFormat="1" ht="63" hidden="1" customHeight="1" outlineLevel="1">
      <c r="A144" s="46" t="s">
        <v>1152</v>
      </c>
      <c r="B144" s="172" t="s">
        <v>1197</v>
      </c>
      <c r="C144" s="30"/>
      <c r="D144" s="31"/>
      <c r="E144" s="32"/>
      <c r="F144" s="33"/>
      <c r="G144" s="30"/>
      <c r="H144" s="30"/>
      <c r="I144" s="30"/>
      <c r="J144" s="23">
        <v>2</v>
      </c>
      <c r="K144" s="24">
        <v>0</v>
      </c>
      <c r="L144" s="24">
        <v>2</v>
      </c>
      <c r="M144" s="24">
        <v>0</v>
      </c>
      <c r="N144" s="147">
        <v>0</v>
      </c>
      <c r="O144" s="148">
        <v>0</v>
      </c>
      <c r="P144" s="148">
        <v>0</v>
      </c>
      <c r="Q144" s="149">
        <v>0</v>
      </c>
      <c r="R144" s="38">
        <f t="shared" si="8"/>
        <v>0</v>
      </c>
      <c r="S144" s="38">
        <f t="shared" si="7"/>
        <v>2</v>
      </c>
      <c r="T144" s="24">
        <f t="shared" si="9"/>
        <v>0</v>
      </c>
      <c r="U144" s="26"/>
      <c r="V144" s="26"/>
    </row>
    <row r="145" spans="1:22" s="34" customFormat="1" ht="51" hidden="1" customHeight="1" outlineLevel="1">
      <c r="A145" s="46" t="s">
        <v>1153</v>
      </c>
      <c r="B145" s="172" t="s">
        <v>1198</v>
      </c>
      <c r="C145" s="30"/>
      <c r="D145" s="31"/>
      <c r="E145" s="32"/>
      <c r="F145" s="33"/>
      <c r="G145" s="30"/>
      <c r="H145" s="30"/>
      <c r="I145" s="30"/>
      <c r="J145" s="23">
        <v>4</v>
      </c>
      <c r="K145" s="24">
        <v>0</v>
      </c>
      <c r="L145" s="24">
        <v>4</v>
      </c>
      <c r="M145" s="24">
        <v>0</v>
      </c>
      <c r="N145" s="147">
        <v>0</v>
      </c>
      <c r="O145" s="148">
        <v>0</v>
      </c>
      <c r="P145" s="148">
        <v>0</v>
      </c>
      <c r="Q145" s="149">
        <v>0</v>
      </c>
      <c r="R145" s="38">
        <f t="shared" si="8"/>
        <v>0</v>
      </c>
      <c r="S145" s="38">
        <f t="shared" si="7"/>
        <v>4</v>
      </c>
      <c r="T145" s="24">
        <f t="shared" si="9"/>
        <v>0</v>
      </c>
      <c r="U145" s="26"/>
      <c r="V145" s="26"/>
    </row>
    <row r="146" spans="1:22" s="34" customFormat="1" ht="60.75" hidden="1" customHeight="1" outlineLevel="1">
      <c r="A146" s="46" t="s">
        <v>1154</v>
      </c>
      <c r="B146" s="172" t="s">
        <v>1199</v>
      </c>
      <c r="C146" s="30"/>
      <c r="D146" s="31"/>
      <c r="E146" s="32"/>
      <c r="F146" s="33"/>
      <c r="G146" s="30"/>
      <c r="H146" s="30"/>
      <c r="I146" s="30"/>
      <c r="J146" s="23">
        <v>4</v>
      </c>
      <c r="K146" s="24">
        <v>0</v>
      </c>
      <c r="L146" s="24">
        <v>4</v>
      </c>
      <c r="M146" s="24">
        <v>0</v>
      </c>
      <c r="N146" s="147">
        <v>0</v>
      </c>
      <c r="O146" s="148">
        <v>0</v>
      </c>
      <c r="P146" s="148">
        <v>0</v>
      </c>
      <c r="Q146" s="149">
        <v>0</v>
      </c>
      <c r="R146" s="38">
        <f t="shared" si="8"/>
        <v>0</v>
      </c>
      <c r="S146" s="38">
        <f t="shared" si="7"/>
        <v>4</v>
      </c>
      <c r="T146" s="24">
        <f t="shared" si="9"/>
        <v>0</v>
      </c>
      <c r="U146" s="26"/>
      <c r="V146" s="26"/>
    </row>
    <row r="147" spans="1:22" s="34" customFormat="1" ht="63" hidden="1" customHeight="1" outlineLevel="1">
      <c r="A147" s="46" t="s">
        <v>1155</v>
      </c>
      <c r="B147" s="172" t="s">
        <v>1200</v>
      </c>
      <c r="C147" s="30"/>
      <c r="D147" s="31"/>
      <c r="E147" s="32"/>
      <c r="F147" s="33"/>
      <c r="G147" s="30"/>
      <c r="H147" s="30"/>
      <c r="I147" s="30"/>
      <c r="J147" s="23">
        <v>8</v>
      </c>
      <c r="K147" s="24">
        <v>0</v>
      </c>
      <c r="L147" s="24">
        <v>8</v>
      </c>
      <c r="M147" s="24">
        <v>0</v>
      </c>
      <c r="N147" s="147">
        <v>0</v>
      </c>
      <c r="O147" s="148">
        <v>0</v>
      </c>
      <c r="P147" s="148">
        <v>0</v>
      </c>
      <c r="Q147" s="149">
        <v>0</v>
      </c>
      <c r="R147" s="38">
        <f t="shared" si="8"/>
        <v>0</v>
      </c>
      <c r="S147" s="38">
        <f t="shared" si="7"/>
        <v>8</v>
      </c>
      <c r="T147" s="24">
        <f t="shared" si="9"/>
        <v>0</v>
      </c>
      <c r="U147" s="26"/>
      <c r="V147" s="26"/>
    </row>
    <row r="148" spans="1:22" s="34" customFormat="1" ht="48" hidden="1" customHeight="1" outlineLevel="1">
      <c r="A148" s="46" t="s">
        <v>1156</v>
      </c>
      <c r="B148" s="172" t="s">
        <v>1201</v>
      </c>
      <c r="C148" s="30"/>
      <c r="D148" s="31"/>
      <c r="E148" s="32"/>
      <c r="F148" s="33"/>
      <c r="G148" s="30"/>
      <c r="H148" s="30"/>
      <c r="I148" s="30"/>
      <c r="J148" s="23">
        <v>7</v>
      </c>
      <c r="K148" s="24">
        <v>0</v>
      </c>
      <c r="L148" s="24">
        <v>7</v>
      </c>
      <c r="M148" s="24">
        <v>0</v>
      </c>
      <c r="N148" s="147">
        <v>0</v>
      </c>
      <c r="O148" s="148">
        <v>0</v>
      </c>
      <c r="P148" s="148">
        <v>0</v>
      </c>
      <c r="Q148" s="149">
        <v>0</v>
      </c>
      <c r="R148" s="38">
        <f t="shared" si="8"/>
        <v>0</v>
      </c>
      <c r="S148" s="38">
        <f t="shared" si="7"/>
        <v>7</v>
      </c>
      <c r="T148" s="24">
        <f t="shared" si="9"/>
        <v>0</v>
      </c>
      <c r="U148" s="26"/>
      <c r="V148" s="26"/>
    </row>
    <row r="149" spans="1:22" s="34" customFormat="1" ht="80.25" hidden="1" customHeight="1" outlineLevel="1">
      <c r="A149" s="46" t="s">
        <v>1157</v>
      </c>
      <c r="B149" s="172" t="s">
        <v>1202</v>
      </c>
      <c r="C149" s="30"/>
      <c r="D149" s="31"/>
      <c r="E149" s="32"/>
      <c r="F149" s="33"/>
      <c r="G149" s="30"/>
      <c r="H149" s="30"/>
      <c r="I149" s="30"/>
      <c r="J149" s="23">
        <v>4</v>
      </c>
      <c r="K149" s="24">
        <v>0</v>
      </c>
      <c r="L149" s="24">
        <v>4</v>
      </c>
      <c r="M149" s="24">
        <v>0</v>
      </c>
      <c r="N149" s="147">
        <v>0</v>
      </c>
      <c r="O149" s="148">
        <v>0</v>
      </c>
      <c r="P149" s="148">
        <v>0</v>
      </c>
      <c r="Q149" s="149">
        <v>0</v>
      </c>
      <c r="R149" s="38">
        <f t="shared" si="8"/>
        <v>0</v>
      </c>
      <c r="S149" s="38">
        <f t="shared" si="7"/>
        <v>4</v>
      </c>
      <c r="T149" s="24">
        <f t="shared" si="9"/>
        <v>0</v>
      </c>
      <c r="U149" s="26"/>
      <c r="V149" s="26"/>
    </row>
    <row r="150" spans="1:22" s="34" customFormat="1" ht="51" hidden="1" customHeight="1" outlineLevel="1">
      <c r="A150" s="46" t="s">
        <v>1158</v>
      </c>
      <c r="B150" s="172" t="s">
        <v>166</v>
      </c>
      <c r="C150" s="30"/>
      <c r="D150" s="31"/>
      <c r="E150" s="32"/>
      <c r="F150" s="33"/>
      <c r="G150" s="30"/>
      <c r="H150" s="30"/>
      <c r="I150" s="30"/>
      <c r="J150" s="23">
        <v>9</v>
      </c>
      <c r="K150" s="24">
        <v>0</v>
      </c>
      <c r="L150" s="24">
        <v>9</v>
      </c>
      <c r="M150" s="24">
        <v>0</v>
      </c>
      <c r="N150" s="147">
        <v>0</v>
      </c>
      <c r="O150" s="148">
        <v>0</v>
      </c>
      <c r="P150" s="148">
        <v>0</v>
      </c>
      <c r="Q150" s="149">
        <v>0</v>
      </c>
      <c r="R150" s="38">
        <f t="shared" si="8"/>
        <v>0</v>
      </c>
      <c r="S150" s="38">
        <f t="shared" si="7"/>
        <v>9</v>
      </c>
      <c r="T150" s="24">
        <f t="shared" si="9"/>
        <v>0</v>
      </c>
      <c r="U150" s="26"/>
      <c r="V150" s="26"/>
    </row>
    <row r="151" spans="1:22" s="34" customFormat="1" ht="48" hidden="1" customHeight="1" outlineLevel="1">
      <c r="A151" s="46" t="s">
        <v>1159</v>
      </c>
      <c r="B151" s="172" t="s">
        <v>1195</v>
      </c>
      <c r="C151" s="30"/>
      <c r="D151" s="31"/>
      <c r="E151" s="32"/>
      <c r="F151" s="33"/>
      <c r="G151" s="30"/>
      <c r="H151" s="30"/>
      <c r="I151" s="30"/>
      <c r="J151" s="23">
        <v>3</v>
      </c>
      <c r="K151" s="24">
        <v>0</v>
      </c>
      <c r="L151" s="24">
        <v>3</v>
      </c>
      <c r="M151" s="24">
        <v>0</v>
      </c>
      <c r="N151" s="147">
        <v>0</v>
      </c>
      <c r="O151" s="148">
        <v>0</v>
      </c>
      <c r="P151" s="148">
        <v>0</v>
      </c>
      <c r="Q151" s="149">
        <v>0</v>
      </c>
      <c r="R151" s="38">
        <f t="shared" si="8"/>
        <v>0</v>
      </c>
      <c r="S151" s="38">
        <f t="shared" si="7"/>
        <v>3</v>
      </c>
      <c r="T151" s="24">
        <f t="shared" si="9"/>
        <v>0</v>
      </c>
      <c r="U151" s="26"/>
      <c r="V151" s="26"/>
    </row>
    <row r="152" spans="1:22" s="34" customFormat="1" ht="78.75" hidden="1" customHeight="1" outlineLevel="1">
      <c r="A152" s="46" t="s">
        <v>1160</v>
      </c>
      <c r="B152" s="172" t="s">
        <v>1203</v>
      </c>
      <c r="C152" s="30"/>
      <c r="D152" s="31"/>
      <c r="E152" s="32"/>
      <c r="F152" s="33"/>
      <c r="G152" s="30"/>
      <c r="H152" s="30"/>
      <c r="I152" s="30"/>
      <c r="J152" s="23">
        <v>3</v>
      </c>
      <c r="K152" s="24">
        <v>0</v>
      </c>
      <c r="L152" s="24">
        <v>2</v>
      </c>
      <c r="M152" s="24">
        <v>0</v>
      </c>
      <c r="N152" s="147">
        <v>0</v>
      </c>
      <c r="O152" s="148">
        <v>0</v>
      </c>
      <c r="P152" s="148">
        <v>0</v>
      </c>
      <c r="Q152" s="149">
        <v>0</v>
      </c>
      <c r="R152" s="38">
        <f t="shared" si="8"/>
        <v>0</v>
      </c>
      <c r="S152" s="38">
        <f t="shared" si="7"/>
        <v>2</v>
      </c>
      <c r="T152" s="24">
        <f t="shared" si="9"/>
        <v>0</v>
      </c>
      <c r="U152" s="26"/>
      <c r="V152" s="26"/>
    </row>
    <row r="153" spans="1:22" s="34" customFormat="1" ht="36.75" hidden="1" customHeight="1" outlineLevel="1">
      <c r="A153" s="46" t="s">
        <v>1161</v>
      </c>
      <c r="B153" s="172" t="s">
        <v>1204</v>
      </c>
      <c r="C153" s="30"/>
      <c r="D153" s="31"/>
      <c r="E153" s="32"/>
      <c r="F153" s="33"/>
      <c r="G153" s="30"/>
      <c r="H153" s="30"/>
      <c r="I153" s="30"/>
      <c r="J153" s="23">
        <v>5</v>
      </c>
      <c r="K153" s="24">
        <v>0</v>
      </c>
      <c r="L153" s="24">
        <v>5</v>
      </c>
      <c r="M153" s="24">
        <v>0</v>
      </c>
      <c r="N153" s="147">
        <v>0</v>
      </c>
      <c r="O153" s="148">
        <v>0</v>
      </c>
      <c r="P153" s="148">
        <v>0</v>
      </c>
      <c r="Q153" s="149">
        <v>0</v>
      </c>
      <c r="R153" s="38">
        <f t="shared" si="8"/>
        <v>0</v>
      </c>
      <c r="S153" s="38">
        <f t="shared" si="7"/>
        <v>5</v>
      </c>
      <c r="T153" s="24">
        <f t="shared" si="9"/>
        <v>0</v>
      </c>
      <c r="U153" s="26"/>
      <c r="V153" s="26"/>
    </row>
    <row r="154" spans="1:22" s="34" customFormat="1" ht="52.5" hidden="1" customHeight="1" outlineLevel="1">
      <c r="A154" s="46" t="s">
        <v>1162</v>
      </c>
      <c r="B154" s="172" t="s">
        <v>1205</v>
      </c>
      <c r="C154" s="30"/>
      <c r="D154" s="31"/>
      <c r="E154" s="32"/>
      <c r="F154" s="33"/>
      <c r="G154" s="30"/>
      <c r="H154" s="30"/>
      <c r="I154" s="30"/>
      <c r="J154" s="23">
        <v>1</v>
      </c>
      <c r="K154" s="24">
        <v>0</v>
      </c>
      <c r="L154" s="24">
        <v>1</v>
      </c>
      <c r="M154" s="24">
        <v>0</v>
      </c>
      <c r="N154" s="147">
        <v>0</v>
      </c>
      <c r="O154" s="148">
        <v>0</v>
      </c>
      <c r="P154" s="148">
        <v>0</v>
      </c>
      <c r="Q154" s="149">
        <v>0</v>
      </c>
      <c r="R154" s="38">
        <f t="shared" si="8"/>
        <v>0</v>
      </c>
      <c r="S154" s="38">
        <f t="shared" si="7"/>
        <v>1</v>
      </c>
      <c r="T154" s="24">
        <f t="shared" si="9"/>
        <v>0</v>
      </c>
      <c r="U154" s="26"/>
      <c r="V154" s="26"/>
    </row>
    <row r="155" spans="1:22" s="34" customFormat="1" ht="53.25" hidden="1" customHeight="1" outlineLevel="1">
      <c r="A155" s="46" t="s">
        <v>1163</v>
      </c>
      <c r="B155" s="172" t="s">
        <v>1206</v>
      </c>
      <c r="C155" s="30"/>
      <c r="D155" s="31"/>
      <c r="E155" s="32"/>
      <c r="F155" s="33"/>
      <c r="G155" s="30"/>
      <c r="H155" s="30"/>
      <c r="I155" s="30"/>
      <c r="J155" s="23">
        <v>1</v>
      </c>
      <c r="K155" s="24">
        <v>0</v>
      </c>
      <c r="L155" s="24">
        <v>1</v>
      </c>
      <c r="M155" s="24">
        <v>0</v>
      </c>
      <c r="N155" s="147">
        <v>0</v>
      </c>
      <c r="O155" s="148">
        <v>0</v>
      </c>
      <c r="P155" s="148">
        <v>0</v>
      </c>
      <c r="Q155" s="149">
        <v>0</v>
      </c>
      <c r="R155" s="38">
        <f t="shared" si="8"/>
        <v>0</v>
      </c>
      <c r="S155" s="38">
        <f t="shared" si="7"/>
        <v>1</v>
      </c>
      <c r="T155" s="24">
        <f t="shared" si="9"/>
        <v>0</v>
      </c>
      <c r="U155" s="26"/>
      <c r="V155" s="26"/>
    </row>
    <row r="156" spans="1:22" s="34" customFormat="1" ht="68.25" hidden="1" customHeight="1" outlineLevel="1">
      <c r="A156" s="46" t="s">
        <v>1164</v>
      </c>
      <c r="B156" s="172" t="s">
        <v>1207</v>
      </c>
      <c r="C156" s="30"/>
      <c r="D156" s="31"/>
      <c r="E156" s="32"/>
      <c r="F156" s="33"/>
      <c r="G156" s="30"/>
      <c r="H156" s="30"/>
      <c r="I156" s="30"/>
      <c r="J156" s="23">
        <v>2</v>
      </c>
      <c r="K156" s="24">
        <v>0</v>
      </c>
      <c r="L156" s="24">
        <v>2</v>
      </c>
      <c r="M156" s="24">
        <v>0</v>
      </c>
      <c r="N156" s="147">
        <v>0</v>
      </c>
      <c r="O156" s="148">
        <v>0</v>
      </c>
      <c r="P156" s="148">
        <v>0</v>
      </c>
      <c r="Q156" s="149">
        <v>0</v>
      </c>
      <c r="R156" s="38">
        <f t="shared" si="8"/>
        <v>0</v>
      </c>
      <c r="S156" s="38">
        <f t="shared" si="7"/>
        <v>2</v>
      </c>
      <c r="T156" s="24">
        <f t="shared" si="9"/>
        <v>0</v>
      </c>
      <c r="U156" s="26"/>
      <c r="V156" s="26"/>
    </row>
    <row r="157" spans="1:22" s="34" customFormat="1" ht="64.5" hidden="1" customHeight="1" outlineLevel="1">
      <c r="A157" s="46" t="s">
        <v>1165</v>
      </c>
      <c r="B157" s="172" t="s">
        <v>1209</v>
      </c>
      <c r="C157" s="30"/>
      <c r="D157" s="31"/>
      <c r="E157" s="32"/>
      <c r="F157" s="33"/>
      <c r="G157" s="30"/>
      <c r="H157" s="30"/>
      <c r="I157" s="30"/>
      <c r="J157" s="23">
        <v>2</v>
      </c>
      <c r="K157" s="24">
        <v>0</v>
      </c>
      <c r="L157" s="24">
        <v>2</v>
      </c>
      <c r="M157" s="24">
        <v>0</v>
      </c>
      <c r="N157" s="147">
        <v>0</v>
      </c>
      <c r="O157" s="148">
        <v>0</v>
      </c>
      <c r="P157" s="148">
        <v>0</v>
      </c>
      <c r="Q157" s="149">
        <v>0</v>
      </c>
      <c r="R157" s="38">
        <f t="shared" si="8"/>
        <v>0</v>
      </c>
      <c r="S157" s="38">
        <f t="shared" si="7"/>
        <v>2</v>
      </c>
      <c r="T157" s="24">
        <f t="shared" si="9"/>
        <v>0</v>
      </c>
      <c r="U157" s="26"/>
      <c r="V157" s="26"/>
    </row>
    <row r="158" spans="1:22" s="34" customFormat="1" ht="51" hidden="1" customHeight="1" outlineLevel="1">
      <c r="A158" s="46" t="s">
        <v>1166</v>
      </c>
      <c r="B158" s="172" t="s">
        <v>1208</v>
      </c>
      <c r="C158" s="30"/>
      <c r="D158" s="31"/>
      <c r="E158" s="32"/>
      <c r="F158" s="33"/>
      <c r="G158" s="30"/>
      <c r="H158" s="30"/>
      <c r="I158" s="30"/>
      <c r="J158" s="23">
        <v>3</v>
      </c>
      <c r="K158" s="24">
        <v>0</v>
      </c>
      <c r="L158" s="24">
        <v>3</v>
      </c>
      <c r="M158" s="24">
        <v>0</v>
      </c>
      <c r="N158" s="147">
        <v>0</v>
      </c>
      <c r="O158" s="148">
        <v>0</v>
      </c>
      <c r="P158" s="148">
        <v>0</v>
      </c>
      <c r="Q158" s="149">
        <v>0</v>
      </c>
      <c r="R158" s="38">
        <f t="shared" si="8"/>
        <v>0</v>
      </c>
      <c r="S158" s="38">
        <f t="shared" si="7"/>
        <v>3</v>
      </c>
      <c r="T158" s="24">
        <f t="shared" si="9"/>
        <v>0</v>
      </c>
      <c r="U158" s="26"/>
      <c r="V158" s="26"/>
    </row>
    <row r="159" spans="1:22" s="34" customFormat="1" ht="64.5" hidden="1" customHeight="1" outlineLevel="1">
      <c r="A159" s="46" t="s">
        <v>1167</v>
      </c>
      <c r="B159" s="172" t="s">
        <v>1210</v>
      </c>
      <c r="C159" s="30"/>
      <c r="D159" s="31"/>
      <c r="E159" s="32"/>
      <c r="F159" s="33"/>
      <c r="G159" s="30"/>
      <c r="H159" s="30"/>
      <c r="I159" s="30"/>
      <c r="J159" s="23">
        <v>7</v>
      </c>
      <c r="K159" s="24">
        <v>0</v>
      </c>
      <c r="L159" s="24">
        <v>7</v>
      </c>
      <c r="M159" s="24">
        <v>0</v>
      </c>
      <c r="N159" s="147">
        <v>0</v>
      </c>
      <c r="O159" s="148">
        <v>0</v>
      </c>
      <c r="P159" s="148">
        <v>0</v>
      </c>
      <c r="Q159" s="149">
        <v>0</v>
      </c>
      <c r="R159" s="38">
        <f t="shared" si="8"/>
        <v>0</v>
      </c>
      <c r="S159" s="38">
        <f t="shared" si="7"/>
        <v>7</v>
      </c>
      <c r="T159" s="24">
        <f t="shared" si="9"/>
        <v>0</v>
      </c>
      <c r="U159" s="26"/>
      <c r="V159" s="26"/>
    </row>
    <row r="160" spans="1:22" s="34" customFormat="1" ht="42.75" hidden="1" customHeight="1" outlineLevel="1">
      <c r="A160" s="46" t="s">
        <v>1168</v>
      </c>
      <c r="B160" s="172" t="s">
        <v>167</v>
      </c>
      <c r="C160" s="30"/>
      <c r="D160" s="31"/>
      <c r="E160" s="32"/>
      <c r="F160" s="33"/>
      <c r="G160" s="30"/>
      <c r="H160" s="30"/>
      <c r="I160" s="30"/>
      <c r="J160" s="23">
        <v>4</v>
      </c>
      <c r="K160" s="24">
        <v>0</v>
      </c>
      <c r="L160" s="24">
        <v>4</v>
      </c>
      <c r="M160" s="24">
        <v>0</v>
      </c>
      <c r="N160" s="147">
        <v>0</v>
      </c>
      <c r="O160" s="148">
        <v>0</v>
      </c>
      <c r="P160" s="148">
        <v>0</v>
      </c>
      <c r="Q160" s="149">
        <v>0</v>
      </c>
      <c r="R160" s="38">
        <f t="shared" si="8"/>
        <v>0</v>
      </c>
      <c r="S160" s="38">
        <f t="shared" si="7"/>
        <v>4</v>
      </c>
      <c r="T160" s="24">
        <f t="shared" si="9"/>
        <v>0</v>
      </c>
      <c r="U160" s="26"/>
      <c r="V160" s="26"/>
    </row>
    <row r="161" spans="1:22" s="34" customFormat="1" ht="54.75" hidden="1" customHeight="1" outlineLevel="1">
      <c r="A161" s="46" t="s">
        <v>1169</v>
      </c>
      <c r="B161" s="172" t="s">
        <v>168</v>
      </c>
      <c r="C161" s="30"/>
      <c r="D161" s="31"/>
      <c r="E161" s="32"/>
      <c r="F161" s="33"/>
      <c r="G161" s="30"/>
      <c r="H161" s="30"/>
      <c r="I161" s="30"/>
      <c r="J161" s="23">
        <v>5</v>
      </c>
      <c r="K161" s="24">
        <v>0</v>
      </c>
      <c r="L161" s="24">
        <v>5</v>
      </c>
      <c r="M161" s="24">
        <v>0</v>
      </c>
      <c r="N161" s="147">
        <v>0</v>
      </c>
      <c r="O161" s="148">
        <v>0</v>
      </c>
      <c r="P161" s="148">
        <v>0</v>
      </c>
      <c r="Q161" s="149">
        <v>0</v>
      </c>
      <c r="R161" s="38">
        <f t="shared" si="8"/>
        <v>0</v>
      </c>
      <c r="S161" s="38">
        <f t="shared" si="7"/>
        <v>5</v>
      </c>
      <c r="T161" s="24">
        <f t="shared" si="9"/>
        <v>0</v>
      </c>
      <c r="U161" s="26"/>
      <c r="V161" s="26"/>
    </row>
    <row r="162" spans="1:22" s="34" customFormat="1" ht="56.25" hidden="1" customHeight="1" outlineLevel="1">
      <c r="A162" s="46" t="s">
        <v>1170</v>
      </c>
      <c r="B162" s="172" t="s">
        <v>1211</v>
      </c>
      <c r="C162" s="30"/>
      <c r="D162" s="31"/>
      <c r="E162" s="32"/>
      <c r="F162" s="33"/>
      <c r="G162" s="30"/>
      <c r="H162" s="30"/>
      <c r="I162" s="30"/>
      <c r="J162" s="23">
        <v>3</v>
      </c>
      <c r="K162" s="24">
        <v>0</v>
      </c>
      <c r="L162" s="24">
        <v>3</v>
      </c>
      <c r="M162" s="24">
        <v>0</v>
      </c>
      <c r="N162" s="147">
        <v>0</v>
      </c>
      <c r="O162" s="148">
        <v>0</v>
      </c>
      <c r="P162" s="148">
        <v>0</v>
      </c>
      <c r="Q162" s="149">
        <v>0</v>
      </c>
      <c r="R162" s="38">
        <f t="shared" si="8"/>
        <v>0</v>
      </c>
      <c r="S162" s="38">
        <f t="shared" si="7"/>
        <v>3</v>
      </c>
      <c r="T162" s="24">
        <f t="shared" si="9"/>
        <v>0</v>
      </c>
      <c r="U162" s="26"/>
      <c r="V162" s="26"/>
    </row>
    <row r="163" spans="1:22" s="34" customFormat="1" ht="59.25" hidden="1" customHeight="1" outlineLevel="1">
      <c r="A163" s="46" t="s">
        <v>1171</v>
      </c>
      <c r="B163" s="172" t="s">
        <v>169</v>
      </c>
      <c r="C163" s="30"/>
      <c r="D163" s="31"/>
      <c r="E163" s="32"/>
      <c r="F163" s="33"/>
      <c r="G163" s="30"/>
      <c r="H163" s="30"/>
      <c r="I163" s="30"/>
      <c r="J163" s="23">
        <v>6</v>
      </c>
      <c r="K163" s="24">
        <v>0</v>
      </c>
      <c r="L163" s="24">
        <v>6</v>
      </c>
      <c r="M163" s="24">
        <v>0</v>
      </c>
      <c r="N163" s="147">
        <v>0</v>
      </c>
      <c r="O163" s="148">
        <v>0</v>
      </c>
      <c r="P163" s="148">
        <v>0</v>
      </c>
      <c r="Q163" s="149">
        <v>0</v>
      </c>
      <c r="R163" s="38">
        <f t="shared" si="8"/>
        <v>0</v>
      </c>
      <c r="S163" s="38">
        <f t="shared" si="7"/>
        <v>6</v>
      </c>
      <c r="T163" s="24">
        <f t="shared" si="9"/>
        <v>0</v>
      </c>
      <c r="U163" s="26"/>
      <c r="V163" s="26"/>
    </row>
    <row r="164" spans="1:22" s="34" customFormat="1" ht="54" hidden="1" customHeight="1" outlineLevel="1">
      <c r="A164" s="46" t="s">
        <v>1172</v>
      </c>
      <c r="B164" s="172" t="s">
        <v>720</v>
      </c>
      <c r="C164" s="30"/>
      <c r="D164" s="31"/>
      <c r="E164" s="32"/>
      <c r="F164" s="33"/>
      <c r="G164" s="30"/>
      <c r="H164" s="30"/>
      <c r="I164" s="30"/>
      <c r="J164" s="23">
        <v>1</v>
      </c>
      <c r="K164" s="24">
        <v>0</v>
      </c>
      <c r="L164" s="24">
        <v>1</v>
      </c>
      <c r="M164" s="24">
        <v>0</v>
      </c>
      <c r="N164" s="147">
        <v>0</v>
      </c>
      <c r="O164" s="148">
        <v>0</v>
      </c>
      <c r="P164" s="148">
        <v>0</v>
      </c>
      <c r="Q164" s="149">
        <v>0</v>
      </c>
      <c r="R164" s="38">
        <f t="shared" si="8"/>
        <v>0</v>
      </c>
      <c r="S164" s="38">
        <f t="shared" si="7"/>
        <v>1</v>
      </c>
      <c r="T164" s="24">
        <f t="shared" si="9"/>
        <v>0</v>
      </c>
      <c r="U164" s="26"/>
      <c r="V164" s="26"/>
    </row>
    <row r="165" spans="1:22" s="34" customFormat="1" ht="39.75" hidden="1" customHeight="1" outlineLevel="1">
      <c r="A165" s="46" t="s">
        <v>1173</v>
      </c>
      <c r="B165" s="172" t="s">
        <v>718</v>
      </c>
      <c r="C165" s="30"/>
      <c r="D165" s="31"/>
      <c r="E165" s="32"/>
      <c r="F165" s="33"/>
      <c r="G165" s="30"/>
      <c r="H165" s="30"/>
      <c r="I165" s="30"/>
      <c r="J165" s="23">
        <v>1</v>
      </c>
      <c r="K165" s="24">
        <v>0</v>
      </c>
      <c r="L165" s="24">
        <v>1</v>
      </c>
      <c r="M165" s="24">
        <v>0</v>
      </c>
      <c r="N165" s="147">
        <v>0</v>
      </c>
      <c r="O165" s="148">
        <v>0</v>
      </c>
      <c r="P165" s="148">
        <v>0</v>
      </c>
      <c r="Q165" s="149">
        <v>0</v>
      </c>
      <c r="R165" s="38">
        <f t="shared" si="8"/>
        <v>0</v>
      </c>
      <c r="S165" s="38">
        <f t="shared" si="7"/>
        <v>1</v>
      </c>
      <c r="T165" s="24">
        <f t="shared" si="9"/>
        <v>0</v>
      </c>
      <c r="U165" s="26"/>
      <c r="V165" s="26"/>
    </row>
    <row r="166" spans="1:22" s="34" customFormat="1" ht="42" hidden="1" customHeight="1" outlineLevel="1">
      <c r="A166" s="46" t="s">
        <v>1174</v>
      </c>
      <c r="B166" s="172" t="s">
        <v>170</v>
      </c>
      <c r="C166" s="30"/>
      <c r="D166" s="31"/>
      <c r="E166" s="32"/>
      <c r="F166" s="33"/>
      <c r="G166" s="30"/>
      <c r="H166" s="30"/>
      <c r="I166" s="30"/>
      <c r="J166" s="23">
        <v>3</v>
      </c>
      <c r="K166" s="24">
        <v>0</v>
      </c>
      <c r="L166" s="24">
        <v>3</v>
      </c>
      <c r="M166" s="24">
        <v>0</v>
      </c>
      <c r="N166" s="147">
        <v>0</v>
      </c>
      <c r="O166" s="148">
        <v>0</v>
      </c>
      <c r="P166" s="148">
        <v>0</v>
      </c>
      <c r="Q166" s="149">
        <v>0</v>
      </c>
      <c r="R166" s="38">
        <f t="shared" si="8"/>
        <v>0</v>
      </c>
      <c r="S166" s="38">
        <f t="shared" si="7"/>
        <v>3</v>
      </c>
      <c r="T166" s="24">
        <f t="shared" si="9"/>
        <v>0</v>
      </c>
      <c r="U166" s="26"/>
      <c r="V166" s="26"/>
    </row>
    <row r="167" spans="1:22" s="34" customFormat="1" ht="43.5" hidden="1" customHeight="1" outlineLevel="1">
      <c r="A167" s="46" t="s">
        <v>1175</v>
      </c>
      <c r="B167" s="172" t="s">
        <v>171</v>
      </c>
      <c r="C167" s="30"/>
      <c r="D167" s="31"/>
      <c r="E167" s="32"/>
      <c r="F167" s="33"/>
      <c r="G167" s="30"/>
      <c r="H167" s="30"/>
      <c r="I167" s="30"/>
      <c r="J167" s="23">
        <v>5</v>
      </c>
      <c r="K167" s="24">
        <v>0</v>
      </c>
      <c r="L167" s="24">
        <v>5</v>
      </c>
      <c r="M167" s="24">
        <v>0</v>
      </c>
      <c r="N167" s="147">
        <v>0</v>
      </c>
      <c r="O167" s="148">
        <v>0</v>
      </c>
      <c r="P167" s="148">
        <v>0</v>
      </c>
      <c r="Q167" s="149">
        <v>0</v>
      </c>
      <c r="R167" s="38">
        <f t="shared" si="8"/>
        <v>0</v>
      </c>
      <c r="S167" s="38">
        <f t="shared" si="7"/>
        <v>5</v>
      </c>
      <c r="T167" s="24">
        <f t="shared" si="9"/>
        <v>0</v>
      </c>
      <c r="U167" s="26"/>
      <c r="V167" s="26"/>
    </row>
    <row r="168" spans="1:22" s="34" customFormat="1" ht="40.5" hidden="1" customHeight="1" outlineLevel="1">
      <c r="A168" s="46" t="s">
        <v>1176</v>
      </c>
      <c r="B168" s="172" t="s">
        <v>172</v>
      </c>
      <c r="C168" s="30"/>
      <c r="D168" s="31"/>
      <c r="E168" s="32"/>
      <c r="F168" s="33"/>
      <c r="G168" s="30"/>
      <c r="H168" s="30"/>
      <c r="I168" s="30"/>
      <c r="J168" s="23">
        <v>3</v>
      </c>
      <c r="K168" s="24">
        <v>0</v>
      </c>
      <c r="L168" s="24">
        <v>3</v>
      </c>
      <c r="M168" s="24">
        <v>0</v>
      </c>
      <c r="N168" s="147">
        <v>0</v>
      </c>
      <c r="O168" s="148">
        <v>0</v>
      </c>
      <c r="P168" s="148">
        <v>0</v>
      </c>
      <c r="Q168" s="149">
        <v>0</v>
      </c>
      <c r="R168" s="38">
        <f t="shared" si="8"/>
        <v>0</v>
      </c>
      <c r="S168" s="38">
        <f t="shared" si="7"/>
        <v>3</v>
      </c>
      <c r="T168" s="24">
        <f t="shared" si="9"/>
        <v>0</v>
      </c>
      <c r="U168" s="26"/>
      <c r="V168" s="26"/>
    </row>
    <row r="169" spans="1:22" s="34" customFormat="1" ht="34.5" hidden="1" customHeight="1" outlineLevel="1">
      <c r="A169" s="46" t="s">
        <v>1177</v>
      </c>
      <c r="B169" s="172" t="s">
        <v>173</v>
      </c>
      <c r="C169" s="30"/>
      <c r="D169" s="31"/>
      <c r="E169" s="32"/>
      <c r="F169" s="33"/>
      <c r="G169" s="30"/>
      <c r="H169" s="30"/>
      <c r="I169" s="30"/>
      <c r="J169" s="23">
        <v>6</v>
      </c>
      <c r="K169" s="24">
        <v>0</v>
      </c>
      <c r="L169" s="24">
        <v>6</v>
      </c>
      <c r="M169" s="24">
        <v>0</v>
      </c>
      <c r="N169" s="147">
        <v>0</v>
      </c>
      <c r="O169" s="148">
        <v>0</v>
      </c>
      <c r="P169" s="148">
        <v>0</v>
      </c>
      <c r="Q169" s="149">
        <v>0</v>
      </c>
      <c r="R169" s="38">
        <f t="shared" si="8"/>
        <v>0</v>
      </c>
      <c r="S169" s="38">
        <f t="shared" si="7"/>
        <v>6</v>
      </c>
      <c r="T169" s="24">
        <f t="shared" si="9"/>
        <v>0</v>
      </c>
      <c r="U169" s="26"/>
      <c r="V169" s="26"/>
    </row>
    <row r="170" spans="1:22" s="34" customFormat="1" ht="48" hidden="1" customHeight="1" outlineLevel="1">
      <c r="A170" s="46" t="s">
        <v>1178</v>
      </c>
      <c r="B170" s="172" t="s">
        <v>174</v>
      </c>
      <c r="C170" s="30"/>
      <c r="D170" s="31"/>
      <c r="E170" s="32"/>
      <c r="F170" s="33"/>
      <c r="G170" s="30"/>
      <c r="H170" s="30"/>
      <c r="I170" s="30"/>
      <c r="J170" s="23">
        <v>8</v>
      </c>
      <c r="K170" s="24">
        <v>0</v>
      </c>
      <c r="L170" s="24">
        <v>8</v>
      </c>
      <c r="M170" s="24">
        <v>0</v>
      </c>
      <c r="N170" s="147">
        <v>0</v>
      </c>
      <c r="O170" s="148">
        <v>0</v>
      </c>
      <c r="P170" s="148">
        <v>0</v>
      </c>
      <c r="Q170" s="149">
        <v>0</v>
      </c>
      <c r="R170" s="38">
        <f t="shared" si="8"/>
        <v>0</v>
      </c>
      <c r="S170" s="38">
        <f t="shared" si="7"/>
        <v>8</v>
      </c>
      <c r="T170" s="24">
        <f t="shared" si="9"/>
        <v>0</v>
      </c>
      <c r="U170" s="26"/>
      <c r="V170" s="26"/>
    </row>
    <row r="171" spans="1:22" s="34" customFormat="1" ht="56.25" hidden="1" customHeight="1" outlineLevel="1">
      <c r="A171" s="46" t="s">
        <v>1179</v>
      </c>
      <c r="B171" s="172" t="s">
        <v>363</v>
      </c>
      <c r="C171" s="30"/>
      <c r="D171" s="31"/>
      <c r="E171" s="32"/>
      <c r="F171" s="33"/>
      <c r="G171" s="30"/>
      <c r="H171" s="30"/>
      <c r="I171" s="30"/>
      <c r="J171" s="23">
        <v>1</v>
      </c>
      <c r="K171" s="24">
        <v>0</v>
      </c>
      <c r="L171" s="24">
        <v>1</v>
      </c>
      <c r="M171" s="24">
        <v>0</v>
      </c>
      <c r="N171" s="147">
        <v>0</v>
      </c>
      <c r="O171" s="148">
        <v>0</v>
      </c>
      <c r="P171" s="148">
        <v>0</v>
      </c>
      <c r="Q171" s="149">
        <v>0</v>
      </c>
      <c r="R171" s="38">
        <f t="shared" si="8"/>
        <v>0</v>
      </c>
      <c r="S171" s="38">
        <f t="shared" si="7"/>
        <v>1</v>
      </c>
      <c r="T171" s="24">
        <f t="shared" si="9"/>
        <v>0</v>
      </c>
      <c r="U171" s="26"/>
      <c r="V171" s="26"/>
    </row>
    <row r="172" spans="1:22" s="34" customFormat="1" ht="51" hidden="1" customHeight="1" outlineLevel="1">
      <c r="A172" s="46" t="s">
        <v>1180</v>
      </c>
      <c r="B172" s="172" t="s">
        <v>364</v>
      </c>
      <c r="C172" s="30"/>
      <c r="D172" s="31"/>
      <c r="E172" s="32"/>
      <c r="F172" s="33"/>
      <c r="G172" s="30"/>
      <c r="H172" s="30"/>
      <c r="I172" s="30"/>
      <c r="J172" s="23">
        <v>2</v>
      </c>
      <c r="K172" s="24">
        <v>0</v>
      </c>
      <c r="L172" s="24">
        <v>2</v>
      </c>
      <c r="M172" s="24">
        <v>0</v>
      </c>
      <c r="N172" s="147">
        <v>0</v>
      </c>
      <c r="O172" s="148">
        <v>0</v>
      </c>
      <c r="P172" s="148">
        <v>0</v>
      </c>
      <c r="Q172" s="149">
        <v>0</v>
      </c>
      <c r="R172" s="38">
        <f t="shared" si="8"/>
        <v>0</v>
      </c>
      <c r="S172" s="38">
        <f t="shared" si="7"/>
        <v>2</v>
      </c>
      <c r="T172" s="24">
        <f t="shared" si="9"/>
        <v>0</v>
      </c>
      <c r="U172" s="26"/>
      <c r="V172" s="26"/>
    </row>
    <row r="173" spans="1:22" s="34" customFormat="1" ht="54" hidden="1" customHeight="1" outlineLevel="1">
      <c r="A173" s="46" t="s">
        <v>1181</v>
      </c>
      <c r="B173" s="172" t="s">
        <v>365</v>
      </c>
      <c r="C173" s="30"/>
      <c r="D173" s="31"/>
      <c r="E173" s="32"/>
      <c r="F173" s="33"/>
      <c r="G173" s="30"/>
      <c r="H173" s="30"/>
      <c r="I173" s="30"/>
      <c r="J173" s="23">
        <v>4</v>
      </c>
      <c r="K173" s="24">
        <v>0</v>
      </c>
      <c r="L173" s="24">
        <v>4</v>
      </c>
      <c r="M173" s="24">
        <v>0</v>
      </c>
      <c r="N173" s="147">
        <v>0</v>
      </c>
      <c r="O173" s="148">
        <v>0</v>
      </c>
      <c r="P173" s="148">
        <v>0</v>
      </c>
      <c r="Q173" s="149">
        <v>0</v>
      </c>
      <c r="R173" s="38">
        <f t="shared" si="8"/>
        <v>0</v>
      </c>
      <c r="S173" s="38">
        <f t="shared" si="7"/>
        <v>4</v>
      </c>
      <c r="T173" s="24">
        <f t="shared" si="9"/>
        <v>0</v>
      </c>
      <c r="U173" s="26"/>
      <c r="V173" s="26"/>
    </row>
    <row r="174" spans="1:22" s="34" customFormat="1" ht="55.5" hidden="1" customHeight="1" outlineLevel="1">
      <c r="A174" s="46" t="s">
        <v>1182</v>
      </c>
      <c r="B174" s="172" t="s">
        <v>719</v>
      </c>
      <c r="C174" s="30"/>
      <c r="D174" s="31"/>
      <c r="E174" s="32"/>
      <c r="F174" s="33"/>
      <c r="G174" s="30"/>
      <c r="H174" s="30"/>
      <c r="I174" s="30"/>
      <c r="J174" s="23">
        <v>3</v>
      </c>
      <c r="K174" s="24">
        <v>0</v>
      </c>
      <c r="L174" s="24">
        <v>3</v>
      </c>
      <c r="M174" s="24">
        <v>0</v>
      </c>
      <c r="N174" s="147">
        <v>0</v>
      </c>
      <c r="O174" s="148">
        <v>0</v>
      </c>
      <c r="P174" s="148">
        <v>0</v>
      </c>
      <c r="Q174" s="149">
        <v>0</v>
      </c>
      <c r="R174" s="38">
        <f t="shared" si="8"/>
        <v>0</v>
      </c>
      <c r="S174" s="38">
        <f t="shared" si="7"/>
        <v>3</v>
      </c>
      <c r="T174" s="24">
        <f t="shared" si="9"/>
        <v>0</v>
      </c>
      <c r="U174" s="26"/>
      <c r="V174" s="26"/>
    </row>
    <row r="175" spans="1:22" s="34" customFormat="1" ht="55.5" hidden="1" customHeight="1" outlineLevel="1">
      <c r="A175" s="46" t="s">
        <v>1183</v>
      </c>
      <c r="B175" s="172" t="s">
        <v>175</v>
      </c>
      <c r="C175" s="30"/>
      <c r="D175" s="31"/>
      <c r="E175" s="32"/>
      <c r="F175" s="33"/>
      <c r="G175" s="30"/>
      <c r="H175" s="30"/>
      <c r="I175" s="30"/>
      <c r="J175" s="23">
        <v>6</v>
      </c>
      <c r="K175" s="24">
        <v>0</v>
      </c>
      <c r="L175" s="24">
        <v>6</v>
      </c>
      <c r="M175" s="24">
        <v>0</v>
      </c>
      <c r="N175" s="147">
        <v>0</v>
      </c>
      <c r="O175" s="148">
        <v>0</v>
      </c>
      <c r="P175" s="148">
        <v>0</v>
      </c>
      <c r="Q175" s="149">
        <v>0</v>
      </c>
      <c r="R175" s="38">
        <f t="shared" si="8"/>
        <v>0</v>
      </c>
      <c r="S175" s="38">
        <f t="shared" si="7"/>
        <v>6</v>
      </c>
      <c r="T175" s="24">
        <f t="shared" si="9"/>
        <v>0</v>
      </c>
      <c r="U175" s="26"/>
      <c r="V175" s="26"/>
    </row>
    <row r="176" spans="1:22" s="34" customFormat="1" ht="47.25" hidden="1" customHeight="1" outlineLevel="1">
      <c r="A176" s="46" t="s">
        <v>1184</v>
      </c>
      <c r="B176" s="172" t="s">
        <v>176</v>
      </c>
      <c r="C176" s="30"/>
      <c r="D176" s="31"/>
      <c r="E176" s="32"/>
      <c r="F176" s="33"/>
      <c r="G176" s="30"/>
      <c r="H176" s="30"/>
      <c r="I176" s="30"/>
      <c r="J176" s="23">
        <v>6</v>
      </c>
      <c r="K176" s="24">
        <v>0</v>
      </c>
      <c r="L176" s="24">
        <v>6</v>
      </c>
      <c r="M176" s="24">
        <v>0</v>
      </c>
      <c r="N176" s="147">
        <v>0</v>
      </c>
      <c r="O176" s="148">
        <v>0</v>
      </c>
      <c r="P176" s="148">
        <v>0</v>
      </c>
      <c r="Q176" s="149">
        <v>0</v>
      </c>
      <c r="R176" s="38">
        <f t="shared" si="8"/>
        <v>0</v>
      </c>
      <c r="S176" s="38">
        <f t="shared" si="7"/>
        <v>6</v>
      </c>
      <c r="T176" s="24">
        <f t="shared" si="9"/>
        <v>0</v>
      </c>
      <c r="U176" s="26"/>
      <c r="V176" s="26"/>
    </row>
    <row r="177" spans="1:22" s="34" customFormat="1" ht="54" hidden="1" customHeight="1" outlineLevel="1">
      <c r="A177" s="46" t="s">
        <v>1185</v>
      </c>
      <c r="B177" s="172" t="s">
        <v>177</v>
      </c>
      <c r="C177" s="30"/>
      <c r="D177" s="31"/>
      <c r="E177" s="32"/>
      <c r="F177" s="33"/>
      <c r="G177" s="30"/>
      <c r="H177" s="30"/>
      <c r="I177" s="30"/>
      <c r="J177" s="23">
        <v>6</v>
      </c>
      <c r="K177" s="24">
        <v>0</v>
      </c>
      <c r="L177" s="24">
        <v>6</v>
      </c>
      <c r="M177" s="24">
        <v>0</v>
      </c>
      <c r="N177" s="147">
        <v>0</v>
      </c>
      <c r="O177" s="148">
        <v>0</v>
      </c>
      <c r="P177" s="148">
        <v>0</v>
      </c>
      <c r="Q177" s="149">
        <v>0</v>
      </c>
      <c r="R177" s="38">
        <f t="shared" si="8"/>
        <v>0</v>
      </c>
      <c r="S177" s="38">
        <f t="shared" si="7"/>
        <v>6</v>
      </c>
      <c r="T177" s="24">
        <f t="shared" si="9"/>
        <v>0</v>
      </c>
      <c r="U177" s="26"/>
      <c r="V177" s="26"/>
    </row>
    <row r="178" spans="1:22" s="34" customFormat="1" ht="70.5" hidden="1" customHeight="1" outlineLevel="1">
      <c r="A178" s="46" t="s">
        <v>1186</v>
      </c>
      <c r="B178" s="172" t="s">
        <v>178</v>
      </c>
      <c r="C178" s="30"/>
      <c r="D178" s="31"/>
      <c r="E178" s="32"/>
      <c r="F178" s="33"/>
      <c r="G178" s="30"/>
      <c r="H178" s="30"/>
      <c r="I178" s="30"/>
      <c r="J178" s="23">
        <v>4</v>
      </c>
      <c r="K178" s="24">
        <v>0</v>
      </c>
      <c r="L178" s="24">
        <v>4</v>
      </c>
      <c r="M178" s="24">
        <v>0</v>
      </c>
      <c r="N178" s="147">
        <v>0</v>
      </c>
      <c r="O178" s="148">
        <v>0</v>
      </c>
      <c r="P178" s="148">
        <v>0</v>
      </c>
      <c r="Q178" s="149">
        <v>0</v>
      </c>
      <c r="R178" s="38">
        <f t="shared" si="8"/>
        <v>0</v>
      </c>
      <c r="S178" s="38">
        <f t="shared" si="7"/>
        <v>4</v>
      </c>
      <c r="T178" s="24">
        <f t="shared" si="9"/>
        <v>0</v>
      </c>
      <c r="U178" s="26"/>
      <c r="V178" s="26"/>
    </row>
    <row r="179" spans="1:22" s="34" customFormat="1" ht="59.25" hidden="1" customHeight="1" outlineLevel="1">
      <c r="A179" s="46" t="s">
        <v>1187</v>
      </c>
      <c r="B179" s="172" t="s">
        <v>179</v>
      </c>
      <c r="C179" s="30"/>
      <c r="D179" s="31"/>
      <c r="E179" s="32"/>
      <c r="F179" s="33"/>
      <c r="G179" s="30"/>
      <c r="H179" s="30"/>
      <c r="I179" s="30"/>
      <c r="J179" s="23">
        <v>3</v>
      </c>
      <c r="K179" s="24">
        <v>0</v>
      </c>
      <c r="L179" s="24">
        <v>3</v>
      </c>
      <c r="M179" s="24">
        <v>0</v>
      </c>
      <c r="N179" s="147">
        <v>0</v>
      </c>
      <c r="O179" s="148">
        <v>0</v>
      </c>
      <c r="P179" s="148">
        <v>0</v>
      </c>
      <c r="Q179" s="149">
        <v>0</v>
      </c>
      <c r="R179" s="38">
        <f t="shared" si="8"/>
        <v>0</v>
      </c>
      <c r="S179" s="38">
        <f t="shared" si="7"/>
        <v>3</v>
      </c>
      <c r="T179" s="24">
        <f t="shared" si="9"/>
        <v>0</v>
      </c>
      <c r="U179" s="26"/>
      <c r="V179" s="26"/>
    </row>
    <row r="180" spans="1:22" s="34" customFormat="1" ht="64.5" hidden="1" customHeight="1" outlineLevel="1">
      <c r="A180" s="46" t="s">
        <v>1188</v>
      </c>
      <c r="B180" s="172" t="s">
        <v>180</v>
      </c>
      <c r="C180" s="30"/>
      <c r="D180" s="31"/>
      <c r="E180" s="32"/>
      <c r="F180" s="33"/>
      <c r="G180" s="30"/>
      <c r="H180" s="30"/>
      <c r="I180" s="30"/>
      <c r="J180" s="23">
        <v>3</v>
      </c>
      <c r="K180" s="24">
        <v>0</v>
      </c>
      <c r="L180" s="24">
        <v>2</v>
      </c>
      <c r="M180" s="24">
        <v>1</v>
      </c>
      <c r="N180" s="147">
        <v>0</v>
      </c>
      <c r="O180" s="148">
        <v>0</v>
      </c>
      <c r="P180" s="148">
        <v>0</v>
      </c>
      <c r="Q180" s="149">
        <v>0</v>
      </c>
      <c r="R180" s="38">
        <f t="shared" si="8"/>
        <v>0</v>
      </c>
      <c r="S180" s="38">
        <f t="shared" si="7"/>
        <v>2</v>
      </c>
      <c r="T180" s="24">
        <f t="shared" si="9"/>
        <v>0</v>
      </c>
      <c r="U180" s="26"/>
      <c r="V180" s="26"/>
    </row>
    <row r="181" spans="1:22" s="34" customFormat="1" ht="68.25" hidden="1" customHeight="1" outlineLevel="1">
      <c r="A181" s="46" t="s">
        <v>1189</v>
      </c>
      <c r="B181" s="172" t="s">
        <v>181</v>
      </c>
      <c r="C181" s="30"/>
      <c r="D181" s="31"/>
      <c r="E181" s="32"/>
      <c r="F181" s="33"/>
      <c r="G181" s="30"/>
      <c r="H181" s="30"/>
      <c r="I181" s="30"/>
      <c r="J181" s="23">
        <v>3</v>
      </c>
      <c r="K181" s="24">
        <v>0</v>
      </c>
      <c r="L181" s="24">
        <v>3</v>
      </c>
      <c r="M181" s="24">
        <v>0</v>
      </c>
      <c r="N181" s="147">
        <v>0</v>
      </c>
      <c r="O181" s="148">
        <v>0</v>
      </c>
      <c r="P181" s="148">
        <v>0</v>
      </c>
      <c r="Q181" s="149">
        <v>0</v>
      </c>
      <c r="R181" s="38">
        <f t="shared" si="8"/>
        <v>0</v>
      </c>
      <c r="S181" s="38">
        <f t="shared" si="7"/>
        <v>3</v>
      </c>
      <c r="T181" s="24">
        <f t="shared" si="9"/>
        <v>0</v>
      </c>
      <c r="U181" s="26"/>
      <c r="V181" s="26"/>
    </row>
    <row r="182" spans="1:22" s="34" customFormat="1" ht="63.75" hidden="1" customHeight="1" outlineLevel="1">
      <c r="A182" s="46" t="s">
        <v>1190</v>
      </c>
      <c r="B182" s="172" t="s">
        <v>1342</v>
      </c>
      <c r="C182" s="30"/>
      <c r="D182" s="31"/>
      <c r="E182" s="32"/>
      <c r="F182" s="33"/>
      <c r="G182" s="30"/>
      <c r="H182" s="30"/>
      <c r="I182" s="30"/>
      <c r="J182" s="23">
        <v>3</v>
      </c>
      <c r="K182" s="24">
        <v>0</v>
      </c>
      <c r="L182" s="24">
        <v>3</v>
      </c>
      <c r="M182" s="24">
        <v>0</v>
      </c>
      <c r="N182" s="147">
        <v>0</v>
      </c>
      <c r="O182" s="148">
        <v>0</v>
      </c>
      <c r="P182" s="148">
        <v>0</v>
      </c>
      <c r="Q182" s="149">
        <v>0</v>
      </c>
      <c r="R182" s="38">
        <f t="shared" si="8"/>
        <v>0</v>
      </c>
      <c r="S182" s="38">
        <f t="shared" si="7"/>
        <v>3</v>
      </c>
      <c r="T182" s="24">
        <f t="shared" si="9"/>
        <v>0</v>
      </c>
      <c r="U182" s="26"/>
      <c r="V182" s="26"/>
    </row>
    <row r="183" spans="1:22" s="34" customFormat="1" ht="63" hidden="1" customHeight="1" outlineLevel="1">
      <c r="A183" s="46" t="s">
        <v>1191</v>
      </c>
      <c r="B183" s="172" t="s">
        <v>1104</v>
      </c>
      <c r="C183" s="30"/>
      <c r="D183" s="31"/>
      <c r="E183" s="32"/>
      <c r="F183" s="33"/>
      <c r="G183" s="30"/>
      <c r="H183" s="30"/>
      <c r="I183" s="30"/>
      <c r="J183" s="23">
        <v>2</v>
      </c>
      <c r="K183" s="24">
        <v>0</v>
      </c>
      <c r="L183" s="24">
        <v>1</v>
      </c>
      <c r="M183" s="24">
        <v>1</v>
      </c>
      <c r="N183" s="147">
        <v>0</v>
      </c>
      <c r="O183" s="148">
        <v>0</v>
      </c>
      <c r="P183" s="148">
        <v>0</v>
      </c>
      <c r="Q183" s="149">
        <v>0</v>
      </c>
      <c r="R183" s="38">
        <f t="shared" si="8"/>
        <v>0</v>
      </c>
      <c r="S183" s="38">
        <f t="shared" si="7"/>
        <v>1</v>
      </c>
      <c r="T183" s="24">
        <f t="shared" si="9"/>
        <v>0</v>
      </c>
      <c r="U183" s="26"/>
      <c r="V183" s="26"/>
    </row>
    <row r="184" spans="1:22" s="34" customFormat="1" ht="94.5" hidden="1" customHeight="1" outlineLevel="1">
      <c r="A184" s="46" t="s">
        <v>1192</v>
      </c>
      <c r="B184" s="172" t="s">
        <v>721</v>
      </c>
      <c r="C184" s="30"/>
      <c r="D184" s="31"/>
      <c r="E184" s="32"/>
      <c r="F184" s="33"/>
      <c r="G184" s="30"/>
      <c r="H184" s="30"/>
      <c r="I184" s="30"/>
      <c r="J184" s="23">
        <v>1</v>
      </c>
      <c r="K184" s="24">
        <v>0</v>
      </c>
      <c r="L184" s="24">
        <v>1</v>
      </c>
      <c r="M184" s="24">
        <v>0</v>
      </c>
      <c r="N184" s="147">
        <v>0</v>
      </c>
      <c r="O184" s="148">
        <v>0</v>
      </c>
      <c r="P184" s="148">
        <v>0</v>
      </c>
      <c r="Q184" s="149">
        <v>0</v>
      </c>
      <c r="R184" s="38">
        <f t="shared" si="8"/>
        <v>0</v>
      </c>
      <c r="S184" s="38">
        <f t="shared" si="7"/>
        <v>1</v>
      </c>
      <c r="T184" s="24">
        <f t="shared" si="9"/>
        <v>0</v>
      </c>
      <c r="U184" s="26"/>
      <c r="V184" s="26"/>
    </row>
    <row r="185" spans="1:22" s="34" customFormat="1" ht="66.75" hidden="1" customHeight="1" outlineLevel="1">
      <c r="A185" s="46" t="s">
        <v>1193</v>
      </c>
      <c r="B185" s="172" t="s">
        <v>182</v>
      </c>
      <c r="C185" s="30"/>
      <c r="D185" s="31"/>
      <c r="E185" s="32"/>
      <c r="F185" s="33"/>
      <c r="G185" s="30"/>
      <c r="H185" s="30"/>
      <c r="I185" s="30"/>
      <c r="J185" s="23">
        <v>4</v>
      </c>
      <c r="K185" s="24">
        <v>0</v>
      </c>
      <c r="L185" s="24">
        <v>4</v>
      </c>
      <c r="M185" s="24">
        <v>0</v>
      </c>
      <c r="N185" s="147">
        <v>0</v>
      </c>
      <c r="O185" s="148">
        <v>0</v>
      </c>
      <c r="P185" s="148">
        <v>0</v>
      </c>
      <c r="Q185" s="149">
        <v>0</v>
      </c>
      <c r="R185" s="38">
        <f t="shared" si="8"/>
        <v>0</v>
      </c>
      <c r="S185" s="38">
        <f t="shared" si="7"/>
        <v>4</v>
      </c>
      <c r="T185" s="24">
        <f t="shared" si="9"/>
        <v>0</v>
      </c>
      <c r="U185" s="26"/>
      <c r="V185" s="26"/>
    </row>
    <row r="186" spans="1:22" s="34" customFormat="1" ht="24" hidden="1" customHeight="1" outlineLevel="1">
      <c r="A186" s="46"/>
      <c r="B186" s="172"/>
      <c r="C186" s="30"/>
      <c r="D186" s="31"/>
      <c r="E186" s="32"/>
      <c r="F186" s="33"/>
      <c r="G186" s="30"/>
      <c r="H186" s="30"/>
      <c r="I186" s="30"/>
      <c r="J186" s="23"/>
      <c r="K186" s="24"/>
      <c r="L186" s="24"/>
      <c r="M186" s="24"/>
      <c r="N186" s="147"/>
      <c r="O186" s="148"/>
      <c r="P186" s="148"/>
      <c r="Q186" s="149"/>
      <c r="R186" s="38"/>
      <c r="S186" s="38"/>
      <c r="T186" s="24">
        <f t="shared" si="9"/>
        <v>0</v>
      </c>
      <c r="U186" s="26"/>
      <c r="V186" s="26"/>
    </row>
    <row r="187" spans="1:22" s="26" customFormat="1" ht="26.25" customHeight="1">
      <c r="A187" s="315" t="s">
        <v>409</v>
      </c>
      <c r="B187" s="173" t="s">
        <v>164</v>
      </c>
      <c r="C187" s="18"/>
      <c r="D187" s="19">
        <v>40561</v>
      </c>
      <c r="E187" s="20" t="s">
        <v>503</v>
      </c>
      <c r="F187" s="21" t="s">
        <v>504</v>
      </c>
      <c r="G187" s="22" t="s">
        <v>505</v>
      </c>
      <c r="H187" s="22"/>
      <c r="I187" s="22" t="s">
        <v>506</v>
      </c>
      <c r="J187" s="23">
        <v>3</v>
      </c>
      <c r="K187" s="24">
        <v>0</v>
      </c>
      <c r="L187" s="24">
        <v>3</v>
      </c>
      <c r="M187" s="24">
        <v>0</v>
      </c>
      <c r="N187" s="147">
        <v>0</v>
      </c>
      <c r="O187" s="148">
        <v>0</v>
      </c>
      <c r="P187" s="148">
        <v>0</v>
      </c>
      <c r="Q187" s="149">
        <v>0</v>
      </c>
      <c r="R187" s="38">
        <f t="shared" si="8"/>
        <v>0</v>
      </c>
      <c r="S187" s="38">
        <f t="shared" si="7"/>
        <v>3</v>
      </c>
      <c r="T187" s="24">
        <f t="shared" si="9"/>
        <v>0</v>
      </c>
    </row>
    <row r="188" spans="1:22" s="26" customFormat="1" ht="15.75" collapsed="1">
      <c r="A188" s="315"/>
      <c r="B188" s="174" t="s">
        <v>13</v>
      </c>
      <c r="C188" s="28"/>
      <c r="D188" s="19"/>
      <c r="E188" s="20"/>
      <c r="F188" s="21"/>
      <c r="G188" s="28"/>
      <c r="H188" s="28"/>
      <c r="I188" s="28"/>
      <c r="J188" s="23">
        <f t="shared" ref="J188:Q188" si="10">SUM(J189:J192)</f>
        <v>237</v>
      </c>
      <c r="K188" s="23">
        <f t="shared" si="10"/>
        <v>139</v>
      </c>
      <c r="L188" s="24">
        <f t="shared" si="10"/>
        <v>117</v>
      </c>
      <c r="M188" s="24">
        <f t="shared" si="10"/>
        <v>10</v>
      </c>
      <c r="N188" s="148">
        <f t="shared" si="10"/>
        <v>0</v>
      </c>
      <c r="O188" s="148">
        <f t="shared" si="10"/>
        <v>0</v>
      </c>
      <c r="P188" s="148">
        <f t="shared" si="10"/>
        <v>0</v>
      </c>
      <c r="Q188" s="148">
        <f t="shared" si="10"/>
        <v>0</v>
      </c>
      <c r="R188" s="38">
        <f t="shared" si="8"/>
        <v>0</v>
      </c>
      <c r="S188" s="38">
        <f t="shared" si="7"/>
        <v>117</v>
      </c>
      <c r="T188" s="24">
        <f>SUM(T189:T192)</f>
        <v>31</v>
      </c>
    </row>
    <row r="189" spans="1:22" s="26" customFormat="1" ht="31.5" hidden="1" outlineLevel="1">
      <c r="A189" s="47" t="s">
        <v>1068</v>
      </c>
      <c r="B189" s="171" t="s">
        <v>1067</v>
      </c>
      <c r="C189" s="28"/>
      <c r="D189" s="19"/>
      <c r="E189" s="20"/>
      <c r="F189" s="21"/>
      <c r="G189" s="28"/>
      <c r="H189" s="28"/>
      <c r="I189" s="28"/>
      <c r="J189" s="23">
        <v>9</v>
      </c>
      <c r="K189" s="24">
        <v>0</v>
      </c>
      <c r="L189" s="24">
        <v>2</v>
      </c>
      <c r="M189" s="24">
        <v>0</v>
      </c>
      <c r="N189" s="147">
        <v>0</v>
      </c>
      <c r="O189" s="148">
        <v>0</v>
      </c>
      <c r="P189" s="148">
        <v>0</v>
      </c>
      <c r="Q189" s="149">
        <v>0</v>
      </c>
      <c r="R189" s="38">
        <f t="shared" si="8"/>
        <v>0</v>
      </c>
      <c r="S189" s="38">
        <f t="shared" si="7"/>
        <v>2</v>
      </c>
      <c r="T189" s="24">
        <f t="shared" si="9"/>
        <v>0</v>
      </c>
    </row>
    <row r="190" spans="1:22" s="26" customFormat="1" ht="15.75" hidden="1" outlineLevel="1">
      <c r="A190" s="47" t="s">
        <v>411</v>
      </c>
      <c r="B190" s="175" t="s">
        <v>1369</v>
      </c>
      <c r="C190" s="142"/>
      <c r="D190" s="41"/>
      <c r="E190" s="20"/>
      <c r="F190" s="21"/>
      <c r="G190" s="28"/>
      <c r="H190" s="28"/>
      <c r="I190" s="28"/>
      <c r="J190" s="23">
        <v>3</v>
      </c>
      <c r="K190" s="24">
        <v>0</v>
      </c>
      <c r="L190" s="24">
        <v>0</v>
      </c>
      <c r="M190" s="24">
        <v>0</v>
      </c>
      <c r="N190" s="147">
        <v>0</v>
      </c>
      <c r="O190" s="148">
        <v>0</v>
      </c>
      <c r="P190" s="148">
        <v>0</v>
      </c>
      <c r="Q190" s="149">
        <v>0</v>
      </c>
      <c r="R190" s="38">
        <f>SUM(N190:Q190)</f>
        <v>0</v>
      </c>
      <c r="S190" s="38">
        <f>L190+R190</f>
        <v>0</v>
      </c>
      <c r="T190" s="24">
        <f>IF(K190-S190&lt;0,0,K190-S190)</f>
        <v>0</v>
      </c>
    </row>
    <row r="191" spans="1:22" s="26" customFormat="1" ht="15.75" hidden="1" customHeight="1" outlineLevel="1">
      <c r="A191" s="47" t="s">
        <v>1367</v>
      </c>
      <c r="B191" s="169" t="s">
        <v>643</v>
      </c>
      <c r="C191" s="68"/>
      <c r="D191" s="65"/>
      <c r="E191" s="66"/>
      <c r="F191" s="48" t="s">
        <v>644</v>
      </c>
      <c r="G191" s="36"/>
      <c r="H191" s="36"/>
      <c r="I191" s="36" t="s">
        <v>645</v>
      </c>
      <c r="J191" s="23">
        <v>204</v>
      </c>
      <c r="K191" s="24">
        <v>139</v>
      </c>
      <c r="L191" s="24">
        <v>108</v>
      </c>
      <c r="M191" s="24">
        <v>10</v>
      </c>
      <c r="N191" s="147">
        <v>0</v>
      </c>
      <c r="O191" s="148">
        <v>0</v>
      </c>
      <c r="P191" s="148">
        <v>0</v>
      </c>
      <c r="Q191" s="149">
        <v>0</v>
      </c>
      <c r="R191" s="38">
        <f>SUM(N191:Q191)</f>
        <v>0</v>
      </c>
      <c r="S191" s="38">
        <f>L191+R191</f>
        <v>108</v>
      </c>
      <c r="T191" s="24">
        <f>IF(K191-S191&lt;0,0,K191-S191)</f>
        <v>31</v>
      </c>
    </row>
    <row r="192" spans="1:22" s="34" customFormat="1" ht="15.75" hidden="1" customHeight="1" outlineLevel="1">
      <c r="A192" s="47" t="s">
        <v>1368</v>
      </c>
      <c r="B192" s="172" t="s">
        <v>828</v>
      </c>
      <c r="C192" s="30" t="s">
        <v>866</v>
      </c>
      <c r="D192" s="31">
        <v>40560</v>
      </c>
      <c r="E192" s="32" t="s">
        <v>357</v>
      </c>
      <c r="F192" s="33" t="s">
        <v>507</v>
      </c>
      <c r="G192" s="30" t="s">
        <v>505</v>
      </c>
      <c r="H192" s="30"/>
      <c r="I192" s="30" t="s">
        <v>508</v>
      </c>
      <c r="J192" s="23">
        <v>21</v>
      </c>
      <c r="K192" s="24">
        <v>0</v>
      </c>
      <c r="L192" s="24">
        <v>7</v>
      </c>
      <c r="M192" s="24">
        <v>0</v>
      </c>
      <c r="N192" s="147">
        <v>0</v>
      </c>
      <c r="O192" s="148">
        <v>0</v>
      </c>
      <c r="P192" s="148">
        <v>0</v>
      </c>
      <c r="Q192" s="149">
        <v>0</v>
      </c>
      <c r="R192" s="38">
        <f t="shared" si="8"/>
        <v>0</v>
      </c>
      <c r="S192" s="38">
        <f t="shared" si="7"/>
        <v>7</v>
      </c>
      <c r="T192" s="24">
        <f t="shared" si="9"/>
        <v>0</v>
      </c>
      <c r="U192" s="26"/>
      <c r="V192" s="26"/>
    </row>
    <row r="193" spans="1:20" s="26" customFormat="1" ht="27" customHeight="1">
      <c r="A193" s="313" t="s">
        <v>412</v>
      </c>
      <c r="B193" s="166" t="s">
        <v>1259</v>
      </c>
      <c r="C193" s="18"/>
      <c r="D193" s="31"/>
      <c r="E193" s="32"/>
      <c r="F193" s="21"/>
      <c r="G193" s="22"/>
      <c r="H193" s="22"/>
      <c r="I193" s="22"/>
      <c r="J193" s="23">
        <v>0</v>
      </c>
      <c r="K193" s="24">
        <v>0</v>
      </c>
      <c r="L193" s="24">
        <v>0</v>
      </c>
      <c r="M193" s="24">
        <v>0</v>
      </c>
      <c r="N193" s="147">
        <v>0</v>
      </c>
      <c r="O193" s="148">
        <v>0</v>
      </c>
      <c r="P193" s="148">
        <v>0</v>
      </c>
      <c r="Q193" s="149">
        <v>0</v>
      </c>
      <c r="R193" s="38">
        <f t="shared" ref="R193:R303" si="11">SUM(N193:Q193)</f>
        <v>0</v>
      </c>
      <c r="S193" s="38">
        <f t="shared" ref="S193:S213" si="12">L193+R193</f>
        <v>0</v>
      </c>
      <c r="T193" s="24">
        <f t="shared" si="9"/>
        <v>0</v>
      </c>
    </row>
    <row r="194" spans="1:20" s="26" customFormat="1" ht="15.75" collapsed="1">
      <c r="A194" s="314"/>
      <c r="B194" s="167" t="s">
        <v>13</v>
      </c>
      <c r="C194" s="28"/>
      <c r="D194" s="19"/>
      <c r="E194" s="20"/>
      <c r="F194" s="21"/>
      <c r="G194" s="28"/>
      <c r="H194" s="28"/>
      <c r="I194" s="28"/>
      <c r="J194" s="23">
        <f>SUM(J195:J212)</f>
        <v>49</v>
      </c>
      <c r="K194" s="23">
        <f>SUM(K195:K212)</f>
        <v>32</v>
      </c>
      <c r="L194" s="23">
        <f>SUM(L195:L212)</f>
        <v>25</v>
      </c>
      <c r="M194" s="23">
        <f>SUM(M195:M212)</f>
        <v>5</v>
      </c>
      <c r="N194" s="147">
        <f>SUM(N195:N204)</f>
        <v>0</v>
      </c>
      <c r="O194" s="148">
        <f>SUM(O195:O204)</f>
        <v>0</v>
      </c>
      <c r="P194" s="148">
        <f>SUM(P195:P204)</f>
        <v>0</v>
      </c>
      <c r="Q194" s="149">
        <f>SUM(Q195:Q204)</f>
        <v>0</v>
      </c>
      <c r="R194" s="38">
        <f t="shared" si="11"/>
        <v>0</v>
      </c>
      <c r="S194" s="38">
        <f>L194+R194</f>
        <v>25</v>
      </c>
      <c r="T194" s="24">
        <f>SUM(T195:T212)</f>
        <v>8</v>
      </c>
    </row>
    <row r="195" spans="1:20" s="26" customFormat="1" ht="31.5" hidden="1" customHeight="1" outlineLevel="1">
      <c r="A195" s="44" t="s">
        <v>413</v>
      </c>
      <c r="B195" s="169" t="s">
        <v>1136</v>
      </c>
      <c r="C195" s="30" t="s">
        <v>866</v>
      </c>
      <c r="D195" s="19"/>
      <c r="E195" s="20"/>
      <c r="F195" s="48" t="s">
        <v>796</v>
      </c>
      <c r="G195" s="36" t="s">
        <v>165</v>
      </c>
      <c r="H195" s="36"/>
      <c r="I195" s="36" t="s">
        <v>797</v>
      </c>
      <c r="J195" s="23">
        <v>3</v>
      </c>
      <c r="K195" s="24">
        <v>0</v>
      </c>
      <c r="L195" s="24">
        <v>1</v>
      </c>
      <c r="M195" s="24">
        <v>0</v>
      </c>
      <c r="N195" s="147">
        <v>0</v>
      </c>
      <c r="O195" s="148">
        <v>0</v>
      </c>
      <c r="P195" s="148">
        <v>0</v>
      </c>
      <c r="Q195" s="149">
        <v>0</v>
      </c>
      <c r="R195" s="38">
        <f t="shared" si="11"/>
        <v>0</v>
      </c>
      <c r="S195" s="38">
        <f t="shared" si="12"/>
        <v>1</v>
      </c>
      <c r="T195" s="24">
        <f t="shared" si="9"/>
        <v>0</v>
      </c>
    </row>
    <row r="196" spans="1:20" s="26" customFormat="1" ht="33" hidden="1" customHeight="1" outlineLevel="1">
      <c r="A196" s="44" t="s">
        <v>460</v>
      </c>
      <c r="B196" s="169" t="s">
        <v>1348</v>
      </c>
      <c r="C196" s="30"/>
      <c r="D196" s="19"/>
      <c r="E196" s="20"/>
      <c r="F196" s="48"/>
      <c r="G196" s="36"/>
      <c r="H196" s="36"/>
      <c r="I196" s="36"/>
      <c r="J196" s="23">
        <v>2</v>
      </c>
      <c r="K196" s="24">
        <v>2</v>
      </c>
      <c r="L196" s="24">
        <v>2</v>
      </c>
      <c r="M196" s="24">
        <v>0</v>
      </c>
      <c r="N196" s="147">
        <v>0</v>
      </c>
      <c r="O196" s="148">
        <v>0</v>
      </c>
      <c r="P196" s="148">
        <v>0</v>
      </c>
      <c r="Q196" s="149">
        <v>0</v>
      </c>
      <c r="R196" s="38">
        <f t="shared" si="11"/>
        <v>0</v>
      </c>
      <c r="S196" s="38">
        <f t="shared" si="12"/>
        <v>2</v>
      </c>
      <c r="T196" s="24">
        <f t="shared" si="9"/>
        <v>0</v>
      </c>
    </row>
    <row r="197" spans="1:20" s="26" customFormat="1" ht="51" hidden="1" customHeight="1" outlineLevel="1">
      <c r="A197" s="44" t="s">
        <v>808</v>
      </c>
      <c r="B197" s="169" t="s">
        <v>944</v>
      </c>
      <c r="C197" s="30"/>
      <c r="D197" s="19"/>
      <c r="E197" s="20"/>
      <c r="F197" s="48"/>
      <c r="G197" s="36"/>
      <c r="H197" s="36"/>
      <c r="I197" s="36"/>
      <c r="J197" s="23">
        <v>5</v>
      </c>
      <c r="K197" s="24">
        <v>3</v>
      </c>
      <c r="L197" s="24">
        <v>3</v>
      </c>
      <c r="M197" s="24">
        <v>0</v>
      </c>
      <c r="N197" s="147">
        <v>0</v>
      </c>
      <c r="O197" s="148">
        <v>0</v>
      </c>
      <c r="P197" s="148">
        <v>0</v>
      </c>
      <c r="Q197" s="149">
        <v>0</v>
      </c>
      <c r="R197" s="38">
        <f t="shared" si="11"/>
        <v>0</v>
      </c>
      <c r="S197" s="38">
        <f t="shared" si="12"/>
        <v>3</v>
      </c>
      <c r="T197" s="24">
        <f t="shared" si="9"/>
        <v>0</v>
      </c>
    </row>
    <row r="198" spans="1:20" s="26" customFormat="1" ht="31.5" hidden="1" customHeight="1" outlineLevel="1">
      <c r="A198" s="44" t="s">
        <v>809</v>
      </c>
      <c r="B198" s="169" t="s">
        <v>943</v>
      </c>
      <c r="C198" s="30"/>
      <c r="D198" s="19"/>
      <c r="E198" s="20"/>
      <c r="F198" s="48"/>
      <c r="G198" s="36"/>
      <c r="H198" s="36"/>
      <c r="I198" s="36"/>
      <c r="J198" s="23">
        <v>8</v>
      </c>
      <c r="K198" s="24">
        <v>8</v>
      </c>
      <c r="L198" s="24">
        <v>5</v>
      </c>
      <c r="M198" s="24">
        <v>0</v>
      </c>
      <c r="N198" s="147">
        <v>0</v>
      </c>
      <c r="O198" s="148">
        <v>0</v>
      </c>
      <c r="P198" s="148">
        <v>0</v>
      </c>
      <c r="Q198" s="149">
        <v>0</v>
      </c>
      <c r="R198" s="38">
        <f t="shared" si="11"/>
        <v>0</v>
      </c>
      <c r="S198" s="38">
        <f t="shared" si="12"/>
        <v>5</v>
      </c>
      <c r="T198" s="24">
        <f t="shared" si="9"/>
        <v>3</v>
      </c>
    </row>
    <row r="199" spans="1:20" s="26" customFormat="1" ht="31.5" hidden="1" customHeight="1" outlineLevel="1">
      <c r="A199" s="44" t="s">
        <v>810</v>
      </c>
      <c r="B199" s="169" t="s">
        <v>1302</v>
      </c>
      <c r="C199" s="30"/>
      <c r="D199" s="19"/>
      <c r="E199" s="20"/>
      <c r="F199" s="48"/>
      <c r="G199" s="36"/>
      <c r="H199" s="36"/>
      <c r="I199" s="36"/>
      <c r="J199" s="23">
        <v>1</v>
      </c>
      <c r="K199" s="24">
        <v>0</v>
      </c>
      <c r="L199" s="24">
        <v>0</v>
      </c>
      <c r="M199" s="24">
        <v>0</v>
      </c>
      <c r="N199" s="147">
        <v>0</v>
      </c>
      <c r="O199" s="148">
        <v>0</v>
      </c>
      <c r="P199" s="148">
        <v>0</v>
      </c>
      <c r="Q199" s="149">
        <v>0</v>
      </c>
      <c r="R199" s="38">
        <f t="shared" si="11"/>
        <v>0</v>
      </c>
      <c r="S199" s="38">
        <f t="shared" si="12"/>
        <v>0</v>
      </c>
      <c r="T199" s="24">
        <f t="shared" si="9"/>
        <v>0</v>
      </c>
    </row>
    <row r="200" spans="1:20" s="26" customFormat="1" ht="31.5" hidden="1" customHeight="1" outlineLevel="1">
      <c r="A200" s="44" t="s">
        <v>811</v>
      </c>
      <c r="B200" s="169" t="s">
        <v>1137</v>
      </c>
      <c r="C200" s="30" t="s">
        <v>866</v>
      </c>
      <c r="D200" s="19"/>
      <c r="E200" s="20"/>
      <c r="F200" s="48" t="s">
        <v>798</v>
      </c>
      <c r="G200" s="36" t="s">
        <v>165</v>
      </c>
      <c r="H200" s="36"/>
      <c r="I200" s="36" t="s">
        <v>799</v>
      </c>
      <c r="J200" s="23">
        <v>15</v>
      </c>
      <c r="K200" s="24">
        <v>7</v>
      </c>
      <c r="L200" s="24">
        <v>3</v>
      </c>
      <c r="M200" s="24">
        <v>4</v>
      </c>
      <c r="N200" s="147">
        <v>0</v>
      </c>
      <c r="O200" s="148">
        <v>0</v>
      </c>
      <c r="P200" s="148">
        <v>0</v>
      </c>
      <c r="Q200" s="149">
        <v>0</v>
      </c>
      <c r="R200" s="38">
        <f t="shared" si="11"/>
        <v>0</v>
      </c>
      <c r="S200" s="38">
        <f t="shared" si="12"/>
        <v>3</v>
      </c>
      <c r="T200" s="24">
        <f t="shared" si="9"/>
        <v>4</v>
      </c>
    </row>
    <row r="201" spans="1:20" s="26" customFormat="1" ht="15.75" hidden="1" customHeight="1" outlineLevel="1">
      <c r="A201" s="44" t="s">
        <v>812</v>
      </c>
      <c r="B201" s="169" t="s">
        <v>800</v>
      </c>
      <c r="C201" s="30" t="s">
        <v>866</v>
      </c>
      <c r="D201" s="19"/>
      <c r="E201" s="20"/>
      <c r="F201" s="48" t="s">
        <v>801</v>
      </c>
      <c r="G201" s="36"/>
      <c r="H201" s="36"/>
      <c r="I201" s="36" t="s">
        <v>802</v>
      </c>
      <c r="J201" s="23">
        <v>5</v>
      </c>
      <c r="K201" s="24">
        <v>3</v>
      </c>
      <c r="L201" s="24">
        <v>3</v>
      </c>
      <c r="M201" s="24">
        <v>0</v>
      </c>
      <c r="N201" s="147">
        <v>0</v>
      </c>
      <c r="O201" s="148">
        <v>0</v>
      </c>
      <c r="P201" s="148">
        <v>0</v>
      </c>
      <c r="Q201" s="149">
        <v>0</v>
      </c>
      <c r="R201" s="38">
        <f t="shared" si="11"/>
        <v>0</v>
      </c>
      <c r="S201" s="38">
        <f t="shared" si="12"/>
        <v>3</v>
      </c>
      <c r="T201" s="24">
        <f t="shared" si="9"/>
        <v>0</v>
      </c>
    </row>
    <row r="202" spans="1:20" s="26" customFormat="1" ht="15.75" hidden="1" customHeight="1" outlineLevel="1">
      <c r="A202" s="44" t="s">
        <v>813</v>
      </c>
      <c r="B202" s="169" t="s">
        <v>803</v>
      </c>
      <c r="C202" s="30" t="s">
        <v>866</v>
      </c>
      <c r="D202" s="19"/>
      <c r="E202" s="20"/>
      <c r="F202" s="48" t="s">
        <v>804</v>
      </c>
      <c r="G202" s="36" t="s">
        <v>807</v>
      </c>
      <c r="H202" s="36"/>
      <c r="I202" s="36" t="s">
        <v>805</v>
      </c>
      <c r="J202" s="23">
        <v>4</v>
      </c>
      <c r="K202" s="24">
        <v>4</v>
      </c>
      <c r="L202" s="24">
        <v>4</v>
      </c>
      <c r="M202" s="24">
        <v>0</v>
      </c>
      <c r="N202" s="147">
        <v>0</v>
      </c>
      <c r="O202" s="148">
        <v>0</v>
      </c>
      <c r="P202" s="148">
        <v>0</v>
      </c>
      <c r="Q202" s="149">
        <v>0</v>
      </c>
      <c r="R202" s="38">
        <f t="shared" si="11"/>
        <v>0</v>
      </c>
      <c r="S202" s="38">
        <f t="shared" si="12"/>
        <v>4</v>
      </c>
      <c r="T202" s="24">
        <f t="shared" si="9"/>
        <v>0</v>
      </c>
    </row>
    <row r="203" spans="1:20" s="26" customFormat="1" ht="31.5" hidden="1" customHeight="1" outlineLevel="1">
      <c r="A203" s="44" t="s">
        <v>1052</v>
      </c>
      <c r="B203" s="169" t="s">
        <v>1038</v>
      </c>
      <c r="C203" s="30"/>
      <c r="D203" s="19"/>
      <c r="E203" s="20"/>
      <c r="F203" s="48"/>
      <c r="G203" s="36"/>
      <c r="H203" s="36"/>
      <c r="I203" s="36"/>
      <c r="J203" s="23">
        <v>1</v>
      </c>
      <c r="K203" s="24">
        <v>0</v>
      </c>
      <c r="L203" s="24">
        <v>0</v>
      </c>
      <c r="M203" s="24">
        <v>0</v>
      </c>
      <c r="N203" s="147">
        <v>0</v>
      </c>
      <c r="O203" s="148">
        <v>0</v>
      </c>
      <c r="P203" s="148">
        <v>0</v>
      </c>
      <c r="Q203" s="149">
        <v>0</v>
      </c>
      <c r="R203" s="38">
        <f t="shared" si="11"/>
        <v>0</v>
      </c>
      <c r="S203" s="38">
        <f t="shared" si="12"/>
        <v>0</v>
      </c>
      <c r="T203" s="24">
        <f t="shared" si="9"/>
        <v>0</v>
      </c>
    </row>
    <row r="204" spans="1:20" s="26" customFormat="1" ht="31.5" hidden="1" customHeight="1" outlineLevel="1">
      <c r="A204" s="44" t="s">
        <v>1053</v>
      </c>
      <c r="B204" s="169" t="s">
        <v>1039</v>
      </c>
      <c r="C204" s="30"/>
      <c r="D204" s="19"/>
      <c r="E204" s="20"/>
      <c r="F204" s="48"/>
      <c r="G204" s="36"/>
      <c r="H204" s="36"/>
      <c r="I204" s="36"/>
      <c r="J204" s="23">
        <v>2</v>
      </c>
      <c r="K204" s="24">
        <v>2</v>
      </c>
      <c r="L204" s="24">
        <v>2</v>
      </c>
      <c r="M204" s="24">
        <v>0</v>
      </c>
      <c r="N204" s="147">
        <v>0</v>
      </c>
      <c r="O204" s="148">
        <v>0</v>
      </c>
      <c r="P204" s="148">
        <v>0</v>
      </c>
      <c r="Q204" s="149">
        <v>0</v>
      </c>
      <c r="R204" s="38">
        <f t="shared" si="11"/>
        <v>0</v>
      </c>
      <c r="S204" s="38">
        <f t="shared" si="12"/>
        <v>2</v>
      </c>
      <c r="T204" s="24">
        <f t="shared" si="9"/>
        <v>0</v>
      </c>
    </row>
    <row r="205" spans="1:20" s="26" customFormat="1" ht="47.25" hidden="1" customHeight="1" outlineLevel="1">
      <c r="A205" s="44" t="s">
        <v>1054</v>
      </c>
      <c r="B205" s="169" t="s">
        <v>1144</v>
      </c>
      <c r="C205" s="30"/>
      <c r="D205" s="19"/>
      <c r="E205" s="20"/>
      <c r="F205" s="48"/>
      <c r="G205" s="36"/>
      <c r="H205" s="36"/>
      <c r="I205" s="36"/>
      <c r="J205" s="23">
        <v>0</v>
      </c>
      <c r="K205" s="24">
        <v>0</v>
      </c>
      <c r="L205" s="24">
        <v>0</v>
      </c>
      <c r="M205" s="24">
        <v>0</v>
      </c>
      <c r="N205" s="147">
        <v>0</v>
      </c>
      <c r="O205" s="148">
        <v>0</v>
      </c>
      <c r="P205" s="148">
        <v>0</v>
      </c>
      <c r="Q205" s="149">
        <v>0</v>
      </c>
      <c r="R205" s="38">
        <f t="shared" si="11"/>
        <v>0</v>
      </c>
      <c r="S205" s="38">
        <f t="shared" si="12"/>
        <v>0</v>
      </c>
      <c r="T205" s="24">
        <f t="shared" si="9"/>
        <v>0</v>
      </c>
    </row>
    <row r="206" spans="1:20" s="26" customFormat="1" ht="31.5" hidden="1" customHeight="1" outlineLevel="1">
      <c r="A206" s="44" t="s">
        <v>1138</v>
      </c>
      <c r="B206" s="169" t="s">
        <v>1145</v>
      </c>
      <c r="C206" s="30"/>
      <c r="D206" s="19"/>
      <c r="E206" s="20"/>
      <c r="F206" s="48"/>
      <c r="G206" s="36"/>
      <c r="H206" s="36"/>
      <c r="I206" s="36"/>
      <c r="J206" s="23">
        <v>0</v>
      </c>
      <c r="K206" s="24">
        <v>0</v>
      </c>
      <c r="L206" s="24">
        <v>0</v>
      </c>
      <c r="M206" s="24">
        <v>0</v>
      </c>
      <c r="N206" s="147">
        <v>0</v>
      </c>
      <c r="O206" s="148">
        <v>0</v>
      </c>
      <c r="P206" s="148">
        <v>0</v>
      </c>
      <c r="Q206" s="149">
        <v>0</v>
      </c>
      <c r="R206" s="38">
        <f t="shared" si="11"/>
        <v>0</v>
      </c>
      <c r="S206" s="38">
        <f t="shared" si="12"/>
        <v>0</v>
      </c>
      <c r="T206" s="24">
        <f t="shared" si="9"/>
        <v>0</v>
      </c>
    </row>
    <row r="207" spans="1:20" s="26" customFormat="1" ht="31.5" hidden="1" customHeight="1" outlineLevel="1">
      <c r="A207" s="44" t="s">
        <v>1139</v>
      </c>
      <c r="B207" s="169" t="s">
        <v>1146</v>
      </c>
      <c r="C207" s="30"/>
      <c r="D207" s="19"/>
      <c r="E207" s="20"/>
      <c r="F207" s="48"/>
      <c r="G207" s="36"/>
      <c r="H207" s="36"/>
      <c r="I207" s="36"/>
      <c r="J207" s="23">
        <v>0</v>
      </c>
      <c r="K207" s="24">
        <v>0</v>
      </c>
      <c r="L207" s="24">
        <v>0</v>
      </c>
      <c r="M207" s="24">
        <v>0</v>
      </c>
      <c r="N207" s="147">
        <v>0</v>
      </c>
      <c r="O207" s="148">
        <v>0</v>
      </c>
      <c r="P207" s="148">
        <v>0</v>
      </c>
      <c r="Q207" s="149">
        <v>0</v>
      </c>
      <c r="R207" s="38">
        <f t="shared" si="11"/>
        <v>0</v>
      </c>
      <c r="S207" s="38">
        <f t="shared" si="12"/>
        <v>0</v>
      </c>
      <c r="T207" s="24">
        <f t="shared" ref="T207:T269" si="13">IF(K207-S207&lt;0,0,K207-S207)</f>
        <v>0</v>
      </c>
    </row>
    <row r="208" spans="1:20" s="26" customFormat="1" ht="31.5" hidden="1" customHeight="1" outlineLevel="1">
      <c r="A208" s="44" t="s">
        <v>1140</v>
      </c>
      <c r="B208" s="169" t="s">
        <v>1147</v>
      </c>
      <c r="C208" s="30"/>
      <c r="D208" s="19"/>
      <c r="E208" s="20"/>
      <c r="F208" s="48"/>
      <c r="G208" s="36"/>
      <c r="H208" s="36"/>
      <c r="I208" s="36"/>
      <c r="J208" s="23">
        <v>0</v>
      </c>
      <c r="K208" s="24">
        <v>0</v>
      </c>
      <c r="L208" s="24">
        <v>0</v>
      </c>
      <c r="M208" s="24">
        <v>0</v>
      </c>
      <c r="N208" s="147">
        <v>0</v>
      </c>
      <c r="O208" s="148">
        <v>0</v>
      </c>
      <c r="P208" s="148">
        <v>0</v>
      </c>
      <c r="Q208" s="149">
        <v>0</v>
      </c>
      <c r="R208" s="38">
        <f t="shared" si="11"/>
        <v>0</v>
      </c>
      <c r="S208" s="38">
        <f t="shared" si="12"/>
        <v>0</v>
      </c>
      <c r="T208" s="24">
        <f t="shared" si="13"/>
        <v>0</v>
      </c>
    </row>
    <row r="209" spans="1:22" s="26" customFormat="1" ht="31.5" hidden="1" customHeight="1" outlineLevel="1">
      <c r="A209" s="44" t="s">
        <v>1141</v>
      </c>
      <c r="B209" s="169" t="s">
        <v>1148</v>
      </c>
      <c r="C209" s="30"/>
      <c r="D209" s="19"/>
      <c r="E209" s="20"/>
      <c r="F209" s="48"/>
      <c r="G209" s="36"/>
      <c r="H209" s="36"/>
      <c r="I209" s="36"/>
      <c r="J209" s="23">
        <v>0</v>
      </c>
      <c r="K209" s="24">
        <v>0</v>
      </c>
      <c r="L209" s="24">
        <v>0</v>
      </c>
      <c r="M209" s="24">
        <v>0</v>
      </c>
      <c r="N209" s="147">
        <v>0</v>
      </c>
      <c r="O209" s="148">
        <v>0</v>
      </c>
      <c r="P209" s="148">
        <v>0</v>
      </c>
      <c r="Q209" s="149">
        <v>0</v>
      </c>
      <c r="R209" s="38">
        <f t="shared" si="11"/>
        <v>0</v>
      </c>
      <c r="S209" s="38">
        <f t="shared" si="12"/>
        <v>0</v>
      </c>
      <c r="T209" s="24">
        <f t="shared" si="13"/>
        <v>0</v>
      </c>
    </row>
    <row r="210" spans="1:22" s="26" customFormat="1" ht="31.5" hidden="1" customHeight="1" outlineLevel="1">
      <c r="A210" s="44" t="s">
        <v>1142</v>
      </c>
      <c r="B210" s="169" t="s">
        <v>1149</v>
      </c>
      <c r="C210" s="30"/>
      <c r="D210" s="19"/>
      <c r="E210" s="20"/>
      <c r="F210" s="48"/>
      <c r="G210" s="36"/>
      <c r="H210" s="36"/>
      <c r="I210" s="36"/>
      <c r="J210" s="23">
        <v>0</v>
      </c>
      <c r="K210" s="24">
        <v>0</v>
      </c>
      <c r="L210" s="24">
        <v>0</v>
      </c>
      <c r="M210" s="24">
        <v>0</v>
      </c>
      <c r="N210" s="147">
        <v>0</v>
      </c>
      <c r="O210" s="148">
        <v>0</v>
      </c>
      <c r="P210" s="148">
        <v>0</v>
      </c>
      <c r="Q210" s="149">
        <v>0</v>
      </c>
      <c r="R210" s="38">
        <f t="shared" si="11"/>
        <v>0</v>
      </c>
      <c r="S210" s="38">
        <f t="shared" si="12"/>
        <v>0</v>
      </c>
      <c r="T210" s="24">
        <f t="shared" si="13"/>
        <v>0</v>
      </c>
    </row>
    <row r="211" spans="1:22" s="26" customFormat="1" ht="31.5" hidden="1" customHeight="1" outlineLevel="1">
      <c r="A211" s="44" t="s">
        <v>1143</v>
      </c>
      <c r="B211" s="169" t="s">
        <v>1304</v>
      </c>
      <c r="C211" s="30"/>
      <c r="D211" s="19"/>
      <c r="E211" s="20"/>
      <c r="F211" s="48"/>
      <c r="G211" s="36"/>
      <c r="H211" s="36"/>
      <c r="I211" s="36"/>
      <c r="J211" s="23">
        <v>3</v>
      </c>
      <c r="K211" s="24">
        <v>3</v>
      </c>
      <c r="L211" s="24">
        <v>2</v>
      </c>
      <c r="M211" s="24">
        <v>1</v>
      </c>
      <c r="N211" s="147">
        <v>0</v>
      </c>
      <c r="O211" s="148">
        <v>0</v>
      </c>
      <c r="P211" s="148">
        <v>0</v>
      </c>
      <c r="Q211" s="149">
        <v>0</v>
      </c>
      <c r="R211" s="38">
        <f t="shared" si="11"/>
        <v>0</v>
      </c>
      <c r="S211" s="38">
        <f t="shared" si="12"/>
        <v>2</v>
      </c>
      <c r="T211" s="24">
        <f t="shared" si="13"/>
        <v>1</v>
      </c>
    </row>
    <row r="212" spans="1:22" s="26" customFormat="1" ht="31.5" hidden="1" customHeight="1" outlineLevel="1">
      <c r="A212" s="44" t="s">
        <v>1303</v>
      </c>
      <c r="B212" s="169" t="s">
        <v>1150</v>
      </c>
      <c r="C212" s="30"/>
      <c r="D212" s="19"/>
      <c r="E212" s="20"/>
      <c r="F212" s="48"/>
      <c r="G212" s="36"/>
      <c r="H212" s="36"/>
      <c r="I212" s="36"/>
      <c r="J212" s="23">
        <v>0</v>
      </c>
      <c r="K212" s="24">
        <v>0</v>
      </c>
      <c r="L212" s="24">
        <v>0</v>
      </c>
      <c r="M212" s="24">
        <v>0</v>
      </c>
      <c r="N212" s="147">
        <v>0</v>
      </c>
      <c r="O212" s="148">
        <v>0</v>
      </c>
      <c r="P212" s="148">
        <v>0</v>
      </c>
      <c r="Q212" s="149">
        <v>0</v>
      </c>
      <c r="R212" s="38">
        <f t="shared" si="11"/>
        <v>0</v>
      </c>
      <c r="S212" s="38">
        <f t="shared" si="12"/>
        <v>0</v>
      </c>
      <c r="T212" s="24">
        <f t="shared" si="13"/>
        <v>0</v>
      </c>
    </row>
    <row r="213" spans="1:22" s="26" customFormat="1" ht="15.75">
      <c r="A213" s="313" t="s">
        <v>367</v>
      </c>
      <c r="B213" s="166" t="s">
        <v>184</v>
      </c>
      <c r="C213" s="18"/>
      <c r="D213" s="19">
        <v>40574</v>
      </c>
      <c r="E213" s="19" t="s">
        <v>584</v>
      </c>
      <c r="F213" s="33" t="s">
        <v>1385</v>
      </c>
      <c r="G213" s="30"/>
      <c r="H213" s="30"/>
      <c r="I213" s="30" t="s">
        <v>1382</v>
      </c>
      <c r="J213" s="23">
        <v>0</v>
      </c>
      <c r="K213" s="24">
        <v>0</v>
      </c>
      <c r="L213" s="24">
        <v>0</v>
      </c>
      <c r="M213" s="24">
        <v>0</v>
      </c>
      <c r="N213" s="147">
        <v>0</v>
      </c>
      <c r="O213" s="148">
        <v>0</v>
      </c>
      <c r="P213" s="148">
        <v>0</v>
      </c>
      <c r="Q213" s="149">
        <v>0</v>
      </c>
      <c r="R213" s="38">
        <f t="shared" si="11"/>
        <v>0</v>
      </c>
      <c r="S213" s="38">
        <f t="shared" si="12"/>
        <v>0</v>
      </c>
      <c r="T213" s="24">
        <f t="shared" si="13"/>
        <v>0</v>
      </c>
    </row>
    <row r="214" spans="1:22" s="26" customFormat="1" ht="15.75" collapsed="1">
      <c r="A214" s="314"/>
      <c r="B214" s="167" t="s">
        <v>13</v>
      </c>
      <c r="C214" s="28"/>
      <c r="D214" s="19"/>
      <c r="E214" s="20"/>
      <c r="F214" s="21"/>
      <c r="G214" s="28"/>
      <c r="H214" s="28"/>
      <c r="I214" s="28"/>
      <c r="J214" s="23">
        <f>SUM(J215:J248)</f>
        <v>685</v>
      </c>
      <c r="K214" s="23">
        <f>SUM(K215:K248)</f>
        <v>287</v>
      </c>
      <c r="L214" s="24">
        <f>SUM(L215:L248)</f>
        <v>327</v>
      </c>
      <c r="M214" s="24">
        <f>SUM(M215:M248)</f>
        <v>14</v>
      </c>
      <c r="N214" s="147">
        <f t="shared" ref="N214:S214" si="14">SUM(N215:N248)</f>
        <v>0</v>
      </c>
      <c r="O214" s="148">
        <f>SUM(O215:O248)</f>
        <v>0</v>
      </c>
      <c r="P214" s="148">
        <f t="shared" si="14"/>
        <v>0</v>
      </c>
      <c r="Q214" s="148">
        <f t="shared" si="14"/>
        <v>0</v>
      </c>
      <c r="R214" s="24">
        <f t="shared" si="14"/>
        <v>0</v>
      </c>
      <c r="S214" s="38">
        <f t="shared" si="14"/>
        <v>327</v>
      </c>
      <c r="T214" s="24">
        <f>SUM(T215:T248)</f>
        <v>39</v>
      </c>
    </row>
    <row r="215" spans="1:22" s="34" customFormat="1" ht="31.5" hidden="1" customHeight="1" outlineLevel="1">
      <c r="A215" s="29" t="s">
        <v>414</v>
      </c>
      <c r="B215" s="168" t="s">
        <v>1049</v>
      </c>
      <c r="C215" s="30" t="s">
        <v>866</v>
      </c>
      <c r="D215" s="31"/>
      <c r="E215" s="32"/>
      <c r="F215" s="33" t="s">
        <v>585</v>
      </c>
      <c r="G215" s="30"/>
      <c r="H215" s="30"/>
      <c r="I215" s="30">
        <v>725681</v>
      </c>
      <c r="J215" s="23">
        <v>15</v>
      </c>
      <c r="K215" s="24">
        <v>0</v>
      </c>
      <c r="L215" s="24">
        <v>12</v>
      </c>
      <c r="M215" s="24">
        <v>0</v>
      </c>
      <c r="N215" s="147">
        <v>0</v>
      </c>
      <c r="O215" s="148">
        <v>0</v>
      </c>
      <c r="P215" s="148">
        <v>0</v>
      </c>
      <c r="Q215" s="149">
        <v>0</v>
      </c>
      <c r="R215" s="38">
        <f t="shared" si="11"/>
        <v>0</v>
      </c>
      <c r="S215" s="38">
        <f t="shared" ref="S215:S247" si="15">L215+R215</f>
        <v>12</v>
      </c>
      <c r="T215" s="24">
        <f t="shared" si="13"/>
        <v>0</v>
      </c>
      <c r="U215" s="26"/>
      <c r="V215" s="26"/>
    </row>
    <row r="216" spans="1:22" s="34" customFormat="1" ht="31.5" hidden="1" customHeight="1" outlineLevel="1">
      <c r="A216" s="29" t="s">
        <v>415</v>
      </c>
      <c r="B216" s="168" t="s">
        <v>185</v>
      </c>
      <c r="C216" s="30" t="s">
        <v>866</v>
      </c>
      <c r="D216" s="31"/>
      <c r="E216" s="32"/>
      <c r="F216" s="33" t="s">
        <v>586</v>
      </c>
      <c r="G216" s="30"/>
      <c r="H216" s="30"/>
      <c r="I216" s="30">
        <v>591016</v>
      </c>
      <c r="J216" s="23">
        <v>13</v>
      </c>
      <c r="K216" s="24">
        <v>13</v>
      </c>
      <c r="L216" s="24">
        <v>1</v>
      </c>
      <c r="M216" s="24">
        <v>0</v>
      </c>
      <c r="N216" s="147">
        <v>0</v>
      </c>
      <c r="O216" s="148">
        <v>0</v>
      </c>
      <c r="P216" s="148">
        <v>0</v>
      </c>
      <c r="Q216" s="149">
        <v>0</v>
      </c>
      <c r="R216" s="38">
        <f t="shared" si="11"/>
        <v>0</v>
      </c>
      <c r="S216" s="38">
        <f t="shared" si="15"/>
        <v>1</v>
      </c>
      <c r="T216" s="24">
        <f t="shared" si="13"/>
        <v>12</v>
      </c>
      <c r="U216" s="26"/>
      <c r="V216" s="26"/>
    </row>
    <row r="217" spans="1:22" s="34" customFormat="1" ht="31.5" hidden="1" customHeight="1" outlineLevel="1">
      <c r="A217" s="29" t="s">
        <v>416</v>
      </c>
      <c r="B217" s="168" t="s">
        <v>605</v>
      </c>
      <c r="C217" s="30" t="s">
        <v>866</v>
      </c>
      <c r="D217" s="31"/>
      <c r="E217" s="32"/>
      <c r="F217" s="33" t="s">
        <v>587</v>
      </c>
      <c r="G217" s="30"/>
      <c r="H217" s="30"/>
      <c r="I217" s="30">
        <v>521441</v>
      </c>
      <c r="J217" s="23">
        <v>16</v>
      </c>
      <c r="K217" s="24">
        <v>6</v>
      </c>
      <c r="L217" s="24">
        <v>0</v>
      </c>
      <c r="M217" s="24">
        <v>0</v>
      </c>
      <c r="N217" s="147">
        <v>0</v>
      </c>
      <c r="O217" s="148">
        <v>0</v>
      </c>
      <c r="P217" s="148">
        <v>0</v>
      </c>
      <c r="Q217" s="149">
        <v>0</v>
      </c>
      <c r="R217" s="38">
        <f t="shared" si="11"/>
        <v>0</v>
      </c>
      <c r="S217" s="38">
        <f t="shared" si="15"/>
        <v>0</v>
      </c>
      <c r="T217" s="24">
        <f t="shared" si="13"/>
        <v>6</v>
      </c>
      <c r="U217" s="26"/>
      <c r="V217" s="26"/>
    </row>
    <row r="218" spans="1:22" s="34" customFormat="1" ht="31.5" hidden="1" customHeight="1" outlineLevel="1">
      <c r="A218" s="29" t="s">
        <v>417</v>
      </c>
      <c r="B218" s="168" t="s">
        <v>186</v>
      </c>
      <c r="C218" s="30" t="s">
        <v>866</v>
      </c>
      <c r="D218" s="31"/>
      <c r="E218" s="32"/>
      <c r="F218" s="33" t="s">
        <v>588</v>
      </c>
      <c r="G218" s="30"/>
      <c r="H218" s="30"/>
      <c r="I218" s="30">
        <v>725762</v>
      </c>
      <c r="J218" s="23">
        <v>7</v>
      </c>
      <c r="K218" s="24">
        <v>0</v>
      </c>
      <c r="L218" s="24">
        <v>2</v>
      </c>
      <c r="M218" s="24">
        <v>0</v>
      </c>
      <c r="N218" s="147">
        <v>0</v>
      </c>
      <c r="O218" s="148">
        <v>0</v>
      </c>
      <c r="P218" s="148">
        <v>0</v>
      </c>
      <c r="Q218" s="149">
        <v>0</v>
      </c>
      <c r="R218" s="38">
        <f t="shared" si="11"/>
        <v>0</v>
      </c>
      <c r="S218" s="38">
        <f t="shared" si="15"/>
        <v>2</v>
      </c>
      <c r="T218" s="24">
        <f t="shared" si="13"/>
        <v>0</v>
      </c>
      <c r="U218" s="26"/>
      <c r="V218" s="26"/>
    </row>
    <row r="219" spans="1:22" s="34" customFormat="1" ht="47.25" hidden="1" customHeight="1" outlineLevel="1">
      <c r="A219" s="29" t="s">
        <v>418</v>
      </c>
      <c r="B219" s="168" t="s">
        <v>1064</v>
      </c>
      <c r="C219" s="30" t="s">
        <v>866</v>
      </c>
      <c r="D219" s="31"/>
      <c r="E219" s="32"/>
      <c r="F219" s="33" t="s">
        <v>589</v>
      </c>
      <c r="G219" s="30"/>
      <c r="H219" s="30"/>
      <c r="I219" s="30">
        <v>575429</v>
      </c>
      <c r="J219" s="23">
        <v>5</v>
      </c>
      <c r="K219" s="24">
        <v>4</v>
      </c>
      <c r="L219" s="24">
        <v>4</v>
      </c>
      <c r="M219" s="24">
        <v>0</v>
      </c>
      <c r="N219" s="147">
        <v>0</v>
      </c>
      <c r="O219" s="148">
        <v>0</v>
      </c>
      <c r="P219" s="148">
        <v>0</v>
      </c>
      <c r="Q219" s="149">
        <v>0</v>
      </c>
      <c r="R219" s="38">
        <f t="shared" si="11"/>
        <v>0</v>
      </c>
      <c r="S219" s="38">
        <f t="shared" si="15"/>
        <v>4</v>
      </c>
      <c r="T219" s="24">
        <f t="shared" si="13"/>
        <v>0</v>
      </c>
      <c r="U219" s="26"/>
      <c r="V219" s="26"/>
    </row>
    <row r="220" spans="1:22" s="34" customFormat="1" ht="47.25" hidden="1" customHeight="1" outlineLevel="1">
      <c r="A220" s="29" t="s">
        <v>419</v>
      </c>
      <c r="B220" s="168" t="s">
        <v>606</v>
      </c>
      <c r="C220" s="30" t="s">
        <v>866</v>
      </c>
      <c r="D220" s="31"/>
      <c r="E220" s="32"/>
      <c r="F220" s="33" t="s">
        <v>590</v>
      </c>
      <c r="G220" s="30"/>
      <c r="H220" s="30"/>
      <c r="I220" s="30">
        <v>533052</v>
      </c>
      <c r="J220" s="23">
        <v>10</v>
      </c>
      <c r="K220" s="24">
        <v>0</v>
      </c>
      <c r="L220" s="24">
        <v>3</v>
      </c>
      <c r="M220" s="24">
        <v>0</v>
      </c>
      <c r="N220" s="147">
        <v>0</v>
      </c>
      <c r="O220" s="148">
        <v>0</v>
      </c>
      <c r="P220" s="148">
        <v>0</v>
      </c>
      <c r="Q220" s="149">
        <v>0</v>
      </c>
      <c r="R220" s="38">
        <f t="shared" si="11"/>
        <v>0</v>
      </c>
      <c r="S220" s="38">
        <f t="shared" si="15"/>
        <v>3</v>
      </c>
      <c r="T220" s="24">
        <f t="shared" si="13"/>
        <v>0</v>
      </c>
      <c r="U220" s="26"/>
      <c r="V220" s="26"/>
    </row>
    <row r="221" spans="1:22" s="34" customFormat="1" ht="31.5" hidden="1" customHeight="1" outlineLevel="1">
      <c r="A221" s="29" t="s">
        <v>420</v>
      </c>
      <c r="B221" s="168" t="s">
        <v>607</v>
      </c>
      <c r="C221" s="30" t="s">
        <v>866</v>
      </c>
      <c r="D221" s="31"/>
      <c r="E221" s="32"/>
      <c r="F221" s="33" t="s">
        <v>591</v>
      </c>
      <c r="G221" s="30"/>
      <c r="H221" s="30"/>
      <c r="I221" s="30">
        <v>526191</v>
      </c>
      <c r="J221" s="23">
        <v>7</v>
      </c>
      <c r="K221" s="24">
        <v>3</v>
      </c>
      <c r="L221" s="24">
        <v>6</v>
      </c>
      <c r="M221" s="24">
        <v>0</v>
      </c>
      <c r="N221" s="147">
        <v>0</v>
      </c>
      <c r="O221" s="148">
        <v>0</v>
      </c>
      <c r="P221" s="148">
        <v>0</v>
      </c>
      <c r="Q221" s="149">
        <v>0</v>
      </c>
      <c r="R221" s="38">
        <f t="shared" si="11"/>
        <v>0</v>
      </c>
      <c r="S221" s="38">
        <f t="shared" si="15"/>
        <v>6</v>
      </c>
      <c r="T221" s="24">
        <f t="shared" si="13"/>
        <v>0</v>
      </c>
      <c r="U221" s="26"/>
      <c r="V221" s="26"/>
    </row>
    <row r="222" spans="1:22" s="34" customFormat="1" ht="63" hidden="1" customHeight="1" outlineLevel="1">
      <c r="A222" s="29" t="s">
        <v>421</v>
      </c>
      <c r="B222" s="168" t="s">
        <v>608</v>
      </c>
      <c r="C222" s="30" t="s">
        <v>866</v>
      </c>
      <c r="D222" s="31"/>
      <c r="E222" s="32"/>
      <c r="F222" s="33" t="s">
        <v>592</v>
      </c>
      <c r="G222" s="30"/>
      <c r="H222" s="30"/>
      <c r="I222" s="30">
        <v>575669</v>
      </c>
      <c r="J222" s="23">
        <v>8</v>
      </c>
      <c r="K222" s="24">
        <v>0</v>
      </c>
      <c r="L222" s="24">
        <v>6</v>
      </c>
      <c r="M222" s="24">
        <v>0</v>
      </c>
      <c r="N222" s="147">
        <v>0</v>
      </c>
      <c r="O222" s="148">
        <v>0</v>
      </c>
      <c r="P222" s="148">
        <v>0</v>
      </c>
      <c r="Q222" s="149">
        <v>0</v>
      </c>
      <c r="R222" s="38">
        <f t="shared" si="11"/>
        <v>0</v>
      </c>
      <c r="S222" s="38">
        <f t="shared" si="15"/>
        <v>6</v>
      </c>
      <c r="T222" s="24">
        <f t="shared" si="13"/>
        <v>0</v>
      </c>
      <c r="U222" s="26"/>
      <c r="V222" s="26"/>
    </row>
    <row r="223" spans="1:22" s="34" customFormat="1" ht="31.5" hidden="1" customHeight="1" outlineLevel="1">
      <c r="A223" s="29" t="s">
        <v>422</v>
      </c>
      <c r="B223" s="168" t="s">
        <v>609</v>
      </c>
      <c r="C223" s="30" t="s">
        <v>866</v>
      </c>
      <c r="D223" s="31"/>
      <c r="E223" s="32"/>
      <c r="F223" s="33" t="s">
        <v>593</v>
      </c>
      <c r="G223" s="30"/>
      <c r="H223" s="30"/>
      <c r="I223" s="30">
        <v>732648</v>
      </c>
      <c r="J223" s="23">
        <v>7</v>
      </c>
      <c r="K223" s="24">
        <v>3</v>
      </c>
      <c r="L223" s="24">
        <v>5</v>
      </c>
      <c r="M223" s="24">
        <v>0</v>
      </c>
      <c r="N223" s="147">
        <v>0</v>
      </c>
      <c r="O223" s="148">
        <v>0</v>
      </c>
      <c r="P223" s="148">
        <v>0</v>
      </c>
      <c r="Q223" s="149">
        <v>0</v>
      </c>
      <c r="R223" s="38">
        <f t="shared" si="11"/>
        <v>0</v>
      </c>
      <c r="S223" s="38">
        <f t="shared" si="15"/>
        <v>5</v>
      </c>
      <c r="T223" s="24">
        <f t="shared" si="13"/>
        <v>0</v>
      </c>
      <c r="U223" s="26"/>
      <c r="V223" s="26"/>
    </row>
    <row r="224" spans="1:22" s="34" customFormat="1" ht="63" hidden="1" customHeight="1" outlineLevel="1">
      <c r="A224" s="29" t="s">
        <v>423</v>
      </c>
      <c r="B224" s="168" t="s">
        <v>610</v>
      </c>
      <c r="C224" s="30" t="s">
        <v>866</v>
      </c>
      <c r="D224" s="31"/>
      <c r="E224" s="32"/>
      <c r="F224" s="33" t="s">
        <v>594</v>
      </c>
      <c r="G224" s="30"/>
      <c r="H224" s="30"/>
      <c r="I224" s="30">
        <v>575147</v>
      </c>
      <c r="J224" s="23">
        <v>4</v>
      </c>
      <c r="K224" s="24">
        <v>1</v>
      </c>
      <c r="L224" s="24">
        <v>1</v>
      </c>
      <c r="M224" s="24">
        <v>0</v>
      </c>
      <c r="N224" s="147">
        <v>0</v>
      </c>
      <c r="O224" s="148">
        <v>0</v>
      </c>
      <c r="P224" s="148">
        <v>0</v>
      </c>
      <c r="Q224" s="149">
        <v>0</v>
      </c>
      <c r="R224" s="38">
        <f t="shared" si="11"/>
        <v>0</v>
      </c>
      <c r="S224" s="38">
        <f t="shared" si="15"/>
        <v>1</v>
      </c>
      <c r="T224" s="24">
        <f t="shared" si="13"/>
        <v>0</v>
      </c>
      <c r="U224" s="26"/>
      <c r="V224" s="26"/>
    </row>
    <row r="225" spans="1:22" s="34" customFormat="1" ht="47.25" hidden="1" customHeight="1" outlineLevel="1">
      <c r="A225" s="29" t="s">
        <v>424</v>
      </c>
      <c r="B225" s="168" t="s">
        <v>611</v>
      </c>
      <c r="C225" s="30" t="s">
        <v>866</v>
      </c>
      <c r="D225" s="31"/>
      <c r="E225" s="32"/>
      <c r="F225" s="33" t="s">
        <v>595</v>
      </c>
      <c r="G225" s="30"/>
      <c r="H225" s="30"/>
      <c r="I225" s="30">
        <v>732839</v>
      </c>
      <c r="J225" s="23">
        <v>4</v>
      </c>
      <c r="K225" s="24">
        <v>0</v>
      </c>
      <c r="L225" s="24">
        <v>4</v>
      </c>
      <c r="M225" s="24">
        <v>0</v>
      </c>
      <c r="N225" s="147">
        <v>0</v>
      </c>
      <c r="O225" s="148">
        <v>0</v>
      </c>
      <c r="P225" s="148">
        <v>0</v>
      </c>
      <c r="Q225" s="149">
        <v>0</v>
      </c>
      <c r="R225" s="38">
        <f t="shared" si="11"/>
        <v>0</v>
      </c>
      <c r="S225" s="38">
        <f t="shared" si="15"/>
        <v>4</v>
      </c>
      <c r="T225" s="24">
        <f t="shared" si="13"/>
        <v>0</v>
      </c>
      <c r="U225" s="26"/>
      <c r="V225" s="26"/>
    </row>
    <row r="226" spans="1:22" s="34" customFormat="1" ht="47.25" hidden="1" customHeight="1" outlineLevel="1">
      <c r="A226" s="29" t="s">
        <v>425</v>
      </c>
      <c r="B226" s="168" t="s">
        <v>612</v>
      </c>
      <c r="C226" s="30" t="s">
        <v>866</v>
      </c>
      <c r="D226" s="31"/>
      <c r="E226" s="32"/>
      <c r="F226" s="33" t="s">
        <v>596</v>
      </c>
      <c r="G226" s="30"/>
      <c r="H226" s="30"/>
      <c r="I226" s="30">
        <v>796710</v>
      </c>
      <c r="J226" s="23">
        <v>3</v>
      </c>
      <c r="K226" s="24">
        <v>0</v>
      </c>
      <c r="L226" s="24">
        <v>0</v>
      </c>
      <c r="M226" s="24">
        <v>0</v>
      </c>
      <c r="N226" s="147">
        <v>0</v>
      </c>
      <c r="O226" s="148">
        <v>0</v>
      </c>
      <c r="P226" s="148">
        <v>0</v>
      </c>
      <c r="Q226" s="149">
        <v>0</v>
      </c>
      <c r="R226" s="38">
        <f t="shared" si="11"/>
        <v>0</v>
      </c>
      <c r="S226" s="38">
        <f t="shared" si="15"/>
        <v>0</v>
      </c>
      <c r="T226" s="24">
        <f t="shared" si="13"/>
        <v>0</v>
      </c>
      <c r="U226" s="26"/>
      <c r="V226" s="26"/>
    </row>
    <row r="227" spans="1:22" s="34" customFormat="1" ht="63" hidden="1" customHeight="1" outlineLevel="1">
      <c r="A227" s="29" t="s">
        <v>426</v>
      </c>
      <c r="B227" s="168" t="s">
        <v>613</v>
      </c>
      <c r="C227" s="30" t="s">
        <v>866</v>
      </c>
      <c r="D227" s="31"/>
      <c r="E227" s="32"/>
      <c r="F227" s="33" t="s">
        <v>597</v>
      </c>
      <c r="G227" s="30"/>
      <c r="H227" s="30"/>
      <c r="I227" s="30">
        <v>796737</v>
      </c>
      <c r="J227" s="23">
        <v>6</v>
      </c>
      <c r="K227" s="24">
        <v>0</v>
      </c>
      <c r="L227" s="24">
        <v>4</v>
      </c>
      <c r="M227" s="24">
        <v>0</v>
      </c>
      <c r="N227" s="147">
        <v>0</v>
      </c>
      <c r="O227" s="148">
        <v>0</v>
      </c>
      <c r="P227" s="148">
        <v>0</v>
      </c>
      <c r="Q227" s="149">
        <v>0</v>
      </c>
      <c r="R227" s="38">
        <f t="shared" si="11"/>
        <v>0</v>
      </c>
      <c r="S227" s="38">
        <f t="shared" si="15"/>
        <v>4</v>
      </c>
      <c r="T227" s="24">
        <f t="shared" si="13"/>
        <v>0</v>
      </c>
      <c r="U227" s="26"/>
      <c r="V227" s="26"/>
    </row>
    <row r="228" spans="1:22" s="34" customFormat="1" ht="47.25" hidden="1" customHeight="1" outlineLevel="1">
      <c r="A228" s="29" t="s">
        <v>427</v>
      </c>
      <c r="B228" s="168" t="s">
        <v>614</v>
      </c>
      <c r="C228" s="30" t="s">
        <v>866</v>
      </c>
      <c r="D228" s="31"/>
      <c r="E228" s="32"/>
      <c r="F228" s="33" t="s">
        <v>598</v>
      </c>
      <c r="G228" s="30"/>
      <c r="H228" s="30"/>
      <c r="I228" s="30">
        <v>558066</v>
      </c>
      <c r="J228" s="23">
        <v>3</v>
      </c>
      <c r="K228" s="24">
        <v>0</v>
      </c>
      <c r="L228" s="24">
        <v>1</v>
      </c>
      <c r="M228" s="24">
        <v>0</v>
      </c>
      <c r="N228" s="147">
        <v>0</v>
      </c>
      <c r="O228" s="148">
        <v>0</v>
      </c>
      <c r="P228" s="148">
        <v>0</v>
      </c>
      <c r="Q228" s="149">
        <v>0</v>
      </c>
      <c r="R228" s="38">
        <f t="shared" si="11"/>
        <v>0</v>
      </c>
      <c r="S228" s="38">
        <f t="shared" si="15"/>
        <v>1</v>
      </c>
      <c r="T228" s="24">
        <f t="shared" si="13"/>
        <v>0</v>
      </c>
      <c r="U228" s="26"/>
      <c r="V228" s="26"/>
    </row>
    <row r="229" spans="1:22" s="34" customFormat="1" ht="31.5" hidden="1" customHeight="1" outlineLevel="1">
      <c r="A229" s="29" t="s">
        <v>428</v>
      </c>
      <c r="B229" s="168" t="s">
        <v>1065</v>
      </c>
      <c r="C229" s="30" t="s">
        <v>866</v>
      </c>
      <c r="D229" s="31"/>
      <c r="E229" s="32"/>
      <c r="F229" s="33" t="s">
        <v>599</v>
      </c>
      <c r="G229" s="30"/>
      <c r="H229" s="30"/>
      <c r="I229" s="30">
        <v>571969</v>
      </c>
      <c r="J229" s="23">
        <v>7</v>
      </c>
      <c r="K229" s="24">
        <v>0</v>
      </c>
      <c r="L229" s="24">
        <v>0</v>
      </c>
      <c r="M229" s="24">
        <v>0</v>
      </c>
      <c r="N229" s="147">
        <v>0</v>
      </c>
      <c r="O229" s="148">
        <v>0</v>
      </c>
      <c r="P229" s="148">
        <v>0</v>
      </c>
      <c r="Q229" s="149">
        <v>0</v>
      </c>
      <c r="R229" s="38">
        <f t="shared" si="11"/>
        <v>0</v>
      </c>
      <c r="S229" s="38">
        <f t="shared" si="15"/>
        <v>0</v>
      </c>
      <c r="T229" s="24">
        <f t="shared" si="13"/>
        <v>0</v>
      </c>
      <c r="U229" s="26"/>
      <c r="V229" s="26"/>
    </row>
    <row r="230" spans="1:22" s="34" customFormat="1" ht="47.25" hidden="1" customHeight="1" outlineLevel="1">
      <c r="A230" s="29" t="s">
        <v>429</v>
      </c>
      <c r="B230" s="168" t="s">
        <v>615</v>
      </c>
      <c r="C230" s="30" t="s">
        <v>866</v>
      </c>
      <c r="D230" s="31"/>
      <c r="E230" s="32"/>
      <c r="F230" s="33" t="s">
        <v>600</v>
      </c>
      <c r="G230" s="30"/>
      <c r="H230" s="30"/>
      <c r="I230" s="30">
        <v>574350</v>
      </c>
      <c r="J230" s="23">
        <v>4</v>
      </c>
      <c r="K230" s="24">
        <v>0</v>
      </c>
      <c r="L230" s="24">
        <v>0</v>
      </c>
      <c r="M230" s="24">
        <v>0</v>
      </c>
      <c r="N230" s="147">
        <v>0</v>
      </c>
      <c r="O230" s="148">
        <v>0</v>
      </c>
      <c r="P230" s="148">
        <v>0</v>
      </c>
      <c r="Q230" s="149">
        <v>0</v>
      </c>
      <c r="R230" s="38">
        <f t="shared" si="11"/>
        <v>0</v>
      </c>
      <c r="S230" s="38">
        <f t="shared" si="15"/>
        <v>0</v>
      </c>
      <c r="T230" s="24">
        <f t="shared" si="13"/>
        <v>0</v>
      </c>
      <c r="U230" s="26"/>
      <c r="V230" s="26"/>
    </row>
    <row r="231" spans="1:22" s="34" customFormat="1" ht="31.5" hidden="1" customHeight="1" outlineLevel="1">
      <c r="A231" s="29" t="s">
        <v>430</v>
      </c>
      <c r="B231" s="168" t="s">
        <v>187</v>
      </c>
      <c r="C231" s="30" t="s">
        <v>866</v>
      </c>
      <c r="D231" s="31"/>
      <c r="E231" s="32"/>
      <c r="F231" s="33" t="s">
        <v>601</v>
      </c>
      <c r="G231" s="30"/>
      <c r="H231" s="30"/>
      <c r="I231" s="30">
        <v>565804</v>
      </c>
      <c r="J231" s="23">
        <v>3</v>
      </c>
      <c r="K231" s="24">
        <v>0</v>
      </c>
      <c r="L231" s="24">
        <v>0</v>
      </c>
      <c r="M231" s="24">
        <v>0</v>
      </c>
      <c r="N231" s="147">
        <v>0</v>
      </c>
      <c r="O231" s="148">
        <v>0</v>
      </c>
      <c r="P231" s="148">
        <v>0</v>
      </c>
      <c r="Q231" s="149">
        <v>0</v>
      </c>
      <c r="R231" s="38">
        <f t="shared" si="11"/>
        <v>0</v>
      </c>
      <c r="S231" s="38">
        <f t="shared" si="15"/>
        <v>0</v>
      </c>
      <c r="T231" s="24">
        <f t="shared" si="13"/>
        <v>0</v>
      </c>
      <c r="U231" s="26"/>
      <c r="V231" s="26"/>
    </row>
    <row r="232" spans="1:22" s="34" customFormat="1" ht="47.25" hidden="1" customHeight="1" outlineLevel="1">
      <c r="A232" s="29" t="s">
        <v>431</v>
      </c>
      <c r="B232" s="168" t="s">
        <v>188</v>
      </c>
      <c r="C232" s="30" t="s">
        <v>866</v>
      </c>
      <c r="D232" s="31"/>
      <c r="E232" s="32"/>
      <c r="F232" s="33" t="s">
        <v>602</v>
      </c>
      <c r="G232" s="30"/>
      <c r="H232" s="30"/>
      <c r="I232" s="30">
        <v>788247</v>
      </c>
      <c r="J232" s="23">
        <v>2</v>
      </c>
      <c r="K232" s="24">
        <v>0</v>
      </c>
      <c r="L232" s="24">
        <v>2</v>
      </c>
      <c r="M232" s="24">
        <v>0</v>
      </c>
      <c r="N232" s="147">
        <v>0</v>
      </c>
      <c r="O232" s="148">
        <v>0</v>
      </c>
      <c r="P232" s="148">
        <v>0</v>
      </c>
      <c r="Q232" s="149">
        <v>0</v>
      </c>
      <c r="R232" s="38">
        <f t="shared" si="11"/>
        <v>0</v>
      </c>
      <c r="S232" s="38">
        <f t="shared" si="15"/>
        <v>2</v>
      </c>
      <c r="T232" s="24">
        <f t="shared" si="13"/>
        <v>0</v>
      </c>
      <c r="U232" s="26"/>
      <c r="V232" s="26"/>
    </row>
    <row r="233" spans="1:22" s="34" customFormat="1" ht="78.75" hidden="1" customHeight="1" outlineLevel="1">
      <c r="A233" s="29" t="s">
        <v>432</v>
      </c>
      <c r="B233" s="168" t="s">
        <v>616</v>
      </c>
      <c r="C233" s="30" t="s">
        <v>866</v>
      </c>
      <c r="D233" s="31"/>
      <c r="E233" s="32"/>
      <c r="F233" s="33" t="s">
        <v>603</v>
      </c>
      <c r="G233" s="30"/>
      <c r="H233" s="30"/>
      <c r="I233" s="30">
        <v>540806</v>
      </c>
      <c r="J233" s="23">
        <v>3</v>
      </c>
      <c r="K233" s="24">
        <v>3</v>
      </c>
      <c r="L233" s="24">
        <v>3</v>
      </c>
      <c r="M233" s="24">
        <v>0</v>
      </c>
      <c r="N233" s="147">
        <v>0</v>
      </c>
      <c r="O233" s="148">
        <v>0</v>
      </c>
      <c r="P233" s="148">
        <v>0</v>
      </c>
      <c r="Q233" s="149">
        <v>0</v>
      </c>
      <c r="R233" s="38">
        <f t="shared" si="11"/>
        <v>0</v>
      </c>
      <c r="S233" s="38">
        <f t="shared" si="15"/>
        <v>3</v>
      </c>
      <c r="T233" s="24">
        <f t="shared" si="13"/>
        <v>0</v>
      </c>
      <c r="U233" s="26"/>
      <c r="V233" s="26"/>
    </row>
    <row r="234" spans="1:22" s="34" customFormat="1" ht="31.5" hidden="1" customHeight="1" outlineLevel="1">
      <c r="A234" s="49" t="s">
        <v>433</v>
      </c>
      <c r="B234" s="176" t="s">
        <v>189</v>
      </c>
      <c r="C234" s="30" t="s">
        <v>866</v>
      </c>
      <c r="D234" s="31"/>
      <c r="E234" s="32"/>
      <c r="F234" s="33" t="s">
        <v>604</v>
      </c>
      <c r="G234" s="30"/>
      <c r="H234" s="30"/>
      <c r="I234" s="30">
        <v>566937</v>
      </c>
      <c r="J234" s="23">
        <v>47</v>
      </c>
      <c r="K234" s="24">
        <v>7</v>
      </c>
      <c r="L234" s="24">
        <v>26</v>
      </c>
      <c r="M234" s="24">
        <v>0</v>
      </c>
      <c r="N234" s="147">
        <v>0</v>
      </c>
      <c r="O234" s="148">
        <v>0</v>
      </c>
      <c r="P234" s="148">
        <v>0</v>
      </c>
      <c r="Q234" s="149">
        <v>0</v>
      </c>
      <c r="R234" s="38">
        <f t="shared" si="11"/>
        <v>0</v>
      </c>
      <c r="S234" s="38">
        <f t="shared" si="15"/>
        <v>26</v>
      </c>
      <c r="T234" s="24">
        <f t="shared" si="13"/>
        <v>0</v>
      </c>
      <c r="U234" s="26"/>
      <c r="V234" s="26"/>
    </row>
    <row r="235" spans="1:22" s="34" customFormat="1" ht="52.5" hidden="1" customHeight="1" outlineLevel="1">
      <c r="A235" s="51" t="s">
        <v>930</v>
      </c>
      <c r="B235" s="177" t="s">
        <v>1105</v>
      </c>
      <c r="C235" s="52"/>
      <c r="D235" s="31"/>
      <c r="E235" s="53"/>
      <c r="F235" s="33"/>
      <c r="G235" s="30"/>
      <c r="H235" s="30"/>
      <c r="I235" s="30"/>
      <c r="J235" s="23">
        <v>41</v>
      </c>
      <c r="K235" s="24">
        <v>38</v>
      </c>
      <c r="L235" s="24">
        <v>38</v>
      </c>
      <c r="M235" s="24">
        <v>0</v>
      </c>
      <c r="N235" s="147">
        <v>0</v>
      </c>
      <c r="O235" s="148">
        <v>0</v>
      </c>
      <c r="P235" s="148">
        <v>0</v>
      </c>
      <c r="Q235" s="149">
        <v>0</v>
      </c>
      <c r="R235" s="38">
        <f t="shared" si="11"/>
        <v>0</v>
      </c>
      <c r="S235" s="38">
        <f t="shared" si="15"/>
        <v>38</v>
      </c>
      <c r="T235" s="24">
        <f t="shared" si="13"/>
        <v>0</v>
      </c>
      <c r="U235" s="26"/>
      <c r="V235" s="26"/>
    </row>
    <row r="236" spans="1:22" s="34" customFormat="1" ht="31.5" hidden="1" customHeight="1" outlineLevel="1">
      <c r="A236" s="51" t="s">
        <v>945</v>
      </c>
      <c r="B236" s="178" t="s">
        <v>1000</v>
      </c>
      <c r="C236" s="54"/>
      <c r="D236" s="55"/>
      <c r="E236" s="56"/>
      <c r="F236" s="56"/>
      <c r="G236" s="57"/>
      <c r="H236" s="56"/>
      <c r="I236" s="58"/>
      <c r="J236" s="59">
        <v>27</v>
      </c>
      <c r="K236" s="24">
        <v>2</v>
      </c>
      <c r="L236" s="24">
        <v>0</v>
      </c>
      <c r="M236" s="24">
        <v>0</v>
      </c>
      <c r="N236" s="147">
        <v>0</v>
      </c>
      <c r="O236" s="148">
        <v>0</v>
      </c>
      <c r="P236" s="148">
        <v>0</v>
      </c>
      <c r="Q236" s="149">
        <v>0</v>
      </c>
      <c r="R236" s="38">
        <f t="shared" si="11"/>
        <v>0</v>
      </c>
      <c r="S236" s="38">
        <f t="shared" si="15"/>
        <v>0</v>
      </c>
      <c r="T236" s="24">
        <f t="shared" si="13"/>
        <v>2</v>
      </c>
      <c r="U236" s="26"/>
      <c r="V236" s="26"/>
    </row>
    <row r="237" spans="1:22" s="34" customFormat="1" ht="31.5" hidden="1" customHeight="1" outlineLevel="1">
      <c r="A237" s="51" t="s">
        <v>946</v>
      </c>
      <c r="B237" s="178" t="s">
        <v>1001</v>
      </c>
      <c r="C237" s="54"/>
      <c r="D237" s="55"/>
      <c r="E237" s="56"/>
      <c r="F237" s="56"/>
      <c r="G237" s="57"/>
      <c r="H237" s="56"/>
      <c r="I237" s="58"/>
      <c r="J237" s="59">
        <v>7</v>
      </c>
      <c r="K237" s="24">
        <v>0</v>
      </c>
      <c r="L237" s="24">
        <v>0</v>
      </c>
      <c r="M237" s="24">
        <v>0</v>
      </c>
      <c r="N237" s="147">
        <v>0</v>
      </c>
      <c r="O237" s="148">
        <v>0</v>
      </c>
      <c r="P237" s="148">
        <v>0</v>
      </c>
      <c r="Q237" s="149">
        <v>0</v>
      </c>
      <c r="R237" s="38">
        <f t="shared" si="11"/>
        <v>0</v>
      </c>
      <c r="S237" s="38">
        <f t="shared" si="15"/>
        <v>0</v>
      </c>
      <c r="T237" s="24">
        <f t="shared" si="13"/>
        <v>0</v>
      </c>
      <c r="U237" s="26"/>
      <c r="V237" s="26"/>
    </row>
    <row r="238" spans="1:22" s="34" customFormat="1" ht="36" hidden="1" customHeight="1" outlineLevel="1">
      <c r="A238" s="51" t="s">
        <v>947</v>
      </c>
      <c r="B238" s="178" t="s">
        <v>1260</v>
      </c>
      <c r="C238" s="54"/>
      <c r="D238" s="55"/>
      <c r="E238" s="56"/>
      <c r="F238" s="56"/>
      <c r="G238" s="57"/>
      <c r="H238" s="56"/>
      <c r="I238" s="58"/>
      <c r="J238" s="59">
        <v>6</v>
      </c>
      <c r="K238" s="24">
        <v>1</v>
      </c>
      <c r="L238" s="24">
        <v>5</v>
      </c>
      <c r="M238" s="24">
        <v>0</v>
      </c>
      <c r="N238" s="147">
        <v>0</v>
      </c>
      <c r="O238" s="148">
        <v>0</v>
      </c>
      <c r="P238" s="148">
        <v>0</v>
      </c>
      <c r="Q238" s="149">
        <v>0</v>
      </c>
      <c r="R238" s="38">
        <f t="shared" si="11"/>
        <v>0</v>
      </c>
      <c r="S238" s="38">
        <f t="shared" si="15"/>
        <v>5</v>
      </c>
      <c r="T238" s="24">
        <f t="shared" si="13"/>
        <v>0</v>
      </c>
      <c r="U238" s="26"/>
      <c r="V238" s="26"/>
    </row>
    <row r="239" spans="1:22" s="34" customFormat="1" ht="31.5" hidden="1" customHeight="1" outlineLevel="1">
      <c r="A239" s="51" t="s">
        <v>948</v>
      </c>
      <c r="B239" s="178" t="s">
        <v>1312</v>
      </c>
      <c r="C239" s="54"/>
      <c r="D239" s="55"/>
      <c r="E239" s="56"/>
      <c r="F239" s="56"/>
      <c r="G239" s="57"/>
      <c r="H239" s="56"/>
      <c r="I239" s="58"/>
      <c r="J239" s="59">
        <v>26</v>
      </c>
      <c r="K239" s="24">
        <v>4</v>
      </c>
      <c r="L239" s="24">
        <v>1</v>
      </c>
      <c r="M239" s="24">
        <v>0</v>
      </c>
      <c r="N239" s="147">
        <v>0</v>
      </c>
      <c r="O239" s="148">
        <v>0</v>
      </c>
      <c r="P239" s="148">
        <v>0</v>
      </c>
      <c r="Q239" s="149">
        <v>0</v>
      </c>
      <c r="R239" s="38">
        <f t="shared" si="11"/>
        <v>0</v>
      </c>
      <c r="S239" s="38">
        <f t="shared" si="15"/>
        <v>1</v>
      </c>
      <c r="T239" s="24">
        <f t="shared" si="13"/>
        <v>3</v>
      </c>
      <c r="U239" s="26"/>
      <c r="V239" s="26"/>
    </row>
    <row r="240" spans="1:22" s="34" customFormat="1" ht="31.5" hidden="1" customHeight="1" outlineLevel="1">
      <c r="A240" s="51" t="s">
        <v>949</v>
      </c>
      <c r="B240" s="178" t="s">
        <v>1002</v>
      </c>
      <c r="C240" s="54"/>
      <c r="D240" s="55"/>
      <c r="E240" s="56"/>
      <c r="F240" s="56"/>
      <c r="G240" s="57"/>
      <c r="H240" s="56"/>
      <c r="I240" s="58"/>
      <c r="J240" s="59">
        <v>18</v>
      </c>
      <c r="K240" s="24">
        <v>4</v>
      </c>
      <c r="L240" s="24">
        <v>1</v>
      </c>
      <c r="M240" s="24">
        <v>2</v>
      </c>
      <c r="N240" s="147">
        <v>0</v>
      </c>
      <c r="O240" s="148">
        <v>0</v>
      </c>
      <c r="P240" s="148">
        <v>0</v>
      </c>
      <c r="Q240" s="149">
        <v>0</v>
      </c>
      <c r="R240" s="38">
        <f t="shared" si="11"/>
        <v>0</v>
      </c>
      <c r="S240" s="38">
        <f t="shared" si="15"/>
        <v>1</v>
      </c>
      <c r="T240" s="24">
        <f t="shared" si="13"/>
        <v>3</v>
      </c>
      <c r="U240" s="26"/>
      <c r="V240" s="26"/>
    </row>
    <row r="241" spans="1:22" s="34" customFormat="1" ht="31.5" hidden="1" customHeight="1" outlineLevel="1">
      <c r="A241" s="51" t="s">
        <v>950</v>
      </c>
      <c r="B241" s="178" t="s">
        <v>1386</v>
      </c>
      <c r="C241" s="54"/>
      <c r="D241" s="55"/>
      <c r="E241" s="56"/>
      <c r="F241" s="56"/>
      <c r="G241" s="57"/>
      <c r="H241" s="56"/>
      <c r="I241" s="58"/>
      <c r="J241" s="59">
        <v>16</v>
      </c>
      <c r="K241" s="24">
        <v>1</v>
      </c>
      <c r="L241" s="24">
        <v>0</v>
      </c>
      <c r="M241" s="24">
        <v>1</v>
      </c>
      <c r="N241" s="147">
        <v>0</v>
      </c>
      <c r="O241" s="148">
        <v>0</v>
      </c>
      <c r="P241" s="148">
        <v>0</v>
      </c>
      <c r="Q241" s="149">
        <v>0</v>
      </c>
      <c r="R241" s="38">
        <f t="shared" si="11"/>
        <v>0</v>
      </c>
      <c r="S241" s="38">
        <f t="shared" si="15"/>
        <v>0</v>
      </c>
      <c r="T241" s="24">
        <f t="shared" si="13"/>
        <v>1</v>
      </c>
      <c r="U241" s="26"/>
      <c r="V241" s="26"/>
    </row>
    <row r="242" spans="1:22" s="34" customFormat="1" ht="31.5" hidden="1" customHeight="1" outlineLevel="1">
      <c r="A242" s="51" t="s">
        <v>951</v>
      </c>
      <c r="B242" s="178" t="s">
        <v>1261</v>
      </c>
      <c r="C242" s="54"/>
      <c r="D242" s="55"/>
      <c r="E242" s="56"/>
      <c r="F242" s="56"/>
      <c r="G242" s="57"/>
      <c r="H242" s="56"/>
      <c r="I242" s="58"/>
      <c r="J242" s="59">
        <v>4</v>
      </c>
      <c r="K242" s="24">
        <v>2</v>
      </c>
      <c r="L242" s="24">
        <v>1</v>
      </c>
      <c r="M242" s="24">
        <v>1</v>
      </c>
      <c r="N242" s="147">
        <v>0</v>
      </c>
      <c r="O242" s="148">
        <v>0</v>
      </c>
      <c r="P242" s="148">
        <v>0</v>
      </c>
      <c r="Q242" s="149">
        <v>0</v>
      </c>
      <c r="R242" s="38">
        <f t="shared" si="11"/>
        <v>0</v>
      </c>
      <c r="S242" s="38">
        <f t="shared" si="15"/>
        <v>1</v>
      </c>
      <c r="T242" s="24">
        <f t="shared" si="13"/>
        <v>1</v>
      </c>
      <c r="U242" s="26"/>
      <c r="V242" s="26"/>
    </row>
    <row r="243" spans="1:22" s="34" customFormat="1" ht="31.5" hidden="1" customHeight="1" outlineLevel="1">
      <c r="A243" s="51" t="s">
        <v>1066</v>
      </c>
      <c r="B243" s="179" t="s">
        <v>1106</v>
      </c>
      <c r="C243" s="60"/>
      <c r="D243" s="55"/>
      <c r="E243" s="56"/>
      <c r="F243" s="56"/>
      <c r="G243" s="57"/>
      <c r="H243" s="56"/>
      <c r="I243" s="58"/>
      <c r="J243" s="59">
        <v>5</v>
      </c>
      <c r="K243" s="24">
        <v>4</v>
      </c>
      <c r="L243" s="24">
        <v>0</v>
      </c>
      <c r="M243" s="24">
        <v>0</v>
      </c>
      <c r="N243" s="147">
        <v>0</v>
      </c>
      <c r="O243" s="148">
        <v>0</v>
      </c>
      <c r="P243" s="148">
        <v>0</v>
      </c>
      <c r="Q243" s="149">
        <v>0</v>
      </c>
      <c r="R243" s="38">
        <f t="shared" si="11"/>
        <v>0</v>
      </c>
      <c r="S243" s="38">
        <f t="shared" si="15"/>
        <v>0</v>
      </c>
      <c r="T243" s="24">
        <f t="shared" si="13"/>
        <v>4</v>
      </c>
      <c r="U243" s="26"/>
      <c r="V243" s="26"/>
    </row>
    <row r="244" spans="1:22" s="34" customFormat="1" ht="31.5" hidden="1" customHeight="1" outlineLevel="1">
      <c r="A244" s="51" t="s">
        <v>952</v>
      </c>
      <c r="B244" s="179" t="s">
        <v>1021</v>
      </c>
      <c r="C244" s="60"/>
      <c r="D244" s="55"/>
      <c r="E244" s="56"/>
      <c r="F244" s="56"/>
      <c r="G244" s="57"/>
      <c r="H244" s="56"/>
      <c r="I244" s="58"/>
      <c r="J244" s="59">
        <v>14</v>
      </c>
      <c r="K244" s="24">
        <v>8</v>
      </c>
      <c r="L244" s="24">
        <v>1</v>
      </c>
      <c r="M244" s="24">
        <v>0</v>
      </c>
      <c r="N244" s="147">
        <v>0</v>
      </c>
      <c r="O244" s="148">
        <v>0</v>
      </c>
      <c r="P244" s="148">
        <v>0</v>
      </c>
      <c r="Q244" s="149">
        <v>0</v>
      </c>
      <c r="R244" s="38">
        <f t="shared" si="11"/>
        <v>0</v>
      </c>
      <c r="S244" s="38">
        <f t="shared" si="15"/>
        <v>1</v>
      </c>
      <c r="T244" s="24">
        <f t="shared" si="13"/>
        <v>7</v>
      </c>
      <c r="U244" s="26"/>
      <c r="V244" s="26"/>
    </row>
    <row r="245" spans="1:22" s="34" customFormat="1" ht="31.5" hidden="1" customHeight="1" outlineLevel="1">
      <c r="A245" s="51" t="s">
        <v>953</v>
      </c>
      <c r="B245" s="179" t="s">
        <v>1107</v>
      </c>
      <c r="C245" s="60"/>
      <c r="D245" s="55"/>
      <c r="E245" s="56"/>
      <c r="F245" s="56"/>
      <c r="G245" s="57"/>
      <c r="H245" s="56"/>
      <c r="I245" s="58"/>
      <c r="J245" s="59">
        <v>12</v>
      </c>
      <c r="K245" s="24">
        <v>0</v>
      </c>
      <c r="L245" s="24">
        <v>7</v>
      </c>
      <c r="M245" s="24">
        <v>0</v>
      </c>
      <c r="N245" s="147">
        <v>0</v>
      </c>
      <c r="O245" s="148">
        <v>0</v>
      </c>
      <c r="P245" s="148">
        <v>0</v>
      </c>
      <c r="Q245" s="149">
        <v>0</v>
      </c>
      <c r="R245" s="38">
        <f t="shared" si="11"/>
        <v>0</v>
      </c>
      <c r="S245" s="38">
        <f t="shared" si="15"/>
        <v>7</v>
      </c>
      <c r="T245" s="24">
        <f t="shared" si="13"/>
        <v>0</v>
      </c>
      <c r="U245" s="26"/>
      <c r="V245" s="26"/>
    </row>
    <row r="246" spans="1:22" s="34" customFormat="1" ht="31.5" hidden="1" customHeight="1" outlineLevel="1">
      <c r="A246" s="51" t="s">
        <v>954</v>
      </c>
      <c r="B246" s="179" t="s">
        <v>1022</v>
      </c>
      <c r="C246" s="60"/>
      <c r="D246" s="55"/>
      <c r="E246" s="56"/>
      <c r="F246" s="56"/>
      <c r="G246" s="57"/>
      <c r="H246" s="56"/>
      <c r="I246" s="58"/>
      <c r="J246" s="59">
        <v>0</v>
      </c>
      <c r="K246" s="24">
        <v>0</v>
      </c>
      <c r="L246" s="24">
        <v>0</v>
      </c>
      <c r="M246" s="24">
        <v>0</v>
      </c>
      <c r="N246" s="147">
        <v>0</v>
      </c>
      <c r="O246" s="148">
        <v>0</v>
      </c>
      <c r="P246" s="148">
        <v>0</v>
      </c>
      <c r="Q246" s="149">
        <v>0</v>
      </c>
      <c r="R246" s="38">
        <f t="shared" si="11"/>
        <v>0</v>
      </c>
      <c r="S246" s="38">
        <f t="shared" si="15"/>
        <v>0</v>
      </c>
      <c r="T246" s="24">
        <f t="shared" si="13"/>
        <v>0</v>
      </c>
      <c r="U246" s="26"/>
      <c r="V246" s="26"/>
    </row>
    <row r="247" spans="1:22" s="34" customFormat="1" ht="31.5" hidden="1" customHeight="1" outlineLevel="1">
      <c r="A247" s="51" t="s">
        <v>955</v>
      </c>
      <c r="B247" s="180" t="s">
        <v>1263</v>
      </c>
      <c r="C247" s="60"/>
      <c r="D247" s="55"/>
      <c r="E247" s="56"/>
      <c r="F247" s="56"/>
      <c r="G247" s="57"/>
      <c r="H247" s="56"/>
      <c r="I247" s="58"/>
      <c r="J247" s="59">
        <v>0</v>
      </c>
      <c r="K247" s="23">
        <v>0</v>
      </c>
      <c r="L247" s="24">
        <v>0</v>
      </c>
      <c r="M247" s="24">
        <v>0</v>
      </c>
      <c r="N247" s="147">
        <v>0</v>
      </c>
      <c r="O247" s="148">
        <v>0</v>
      </c>
      <c r="P247" s="148">
        <v>0</v>
      </c>
      <c r="Q247" s="149">
        <v>0</v>
      </c>
      <c r="R247" s="38">
        <f t="shared" si="11"/>
        <v>0</v>
      </c>
      <c r="S247" s="38">
        <f t="shared" si="15"/>
        <v>0</v>
      </c>
      <c r="T247" s="24">
        <f t="shared" si="13"/>
        <v>0</v>
      </c>
      <c r="U247" s="26"/>
      <c r="V247" s="26"/>
    </row>
    <row r="248" spans="1:22" s="34" customFormat="1" ht="31.5" hidden="1" customHeight="1" outlineLevel="1">
      <c r="A248" s="51"/>
      <c r="B248" s="181" t="s">
        <v>931</v>
      </c>
      <c r="C248" s="52"/>
      <c r="D248" s="31"/>
      <c r="E248" s="53"/>
      <c r="F248" s="33"/>
      <c r="G248" s="30"/>
      <c r="H248" s="30"/>
      <c r="I248" s="30"/>
      <c r="J248" s="23">
        <f>SUM(J249:J273)</f>
        <v>335</v>
      </c>
      <c r="K248" s="23">
        <f>SUM(K249:K273)</f>
        <v>183</v>
      </c>
      <c r="L248" s="24">
        <f>SUM(L249:L273)</f>
        <v>193</v>
      </c>
      <c r="M248" s="24">
        <f>SUM(M249:M273)</f>
        <v>10</v>
      </c>
      <c r="N248" s="148">
        <f>SUM(N249:N273)</f>
        <v>0</v>
      </c>
      <c r="O248" s="148">
        <f>SUM(O249:O269)</f>
        <v>0</v>
      </c>
      <c r="P248" s="148">
        <f>SUM(P249:P273)</f>
        <v>0</v>
      </c>
      <c r="Q248" s="148">
        <f>SUM(Q249:Q273)</f>
        <v>0</v>
      </c>
      <c r="R248" s="38">
        <f>SUM(N248:Q248)</f>
        <v>0</v>
      </c>
      <c r="S248" s="38">
        <f t="shared" ref="S248:S273" si="16">SUM(L248+R248)</f>
        <v>193</v>
      </c>
      <c r="T248" s="24">
        <f t="shared" si="13"/>
        <v>0</v>
      </c>
      <c r="U248" s="26"/>
      <c r="V248" s="26"/>
    </row>
    <row r="249" spans="1:22" s="34" customFormat="1" ht="31.5" hidden="1" customHeight="1" outlineLevel="2">
      <c r="A249" s="51" t="s">
        <v>1262</v>
      </c>
      <c r="B249" s="177" t="s">
        <v>966</v>
      </c>
      <c r="C249" s="52"/>
      <c r="D249" s="31"/>
      <c r="E249" s="53"/>
      <c r="F249" s="33"/>
      <c r="G249" s="30"/>
      <c r="H249" s="30"/>
      <c r="I249" s="30"/>
      <c r="J249" s="23">
        <v>15</v>
      </c>
      <c r="K249" s="24">
        <v>6</v>
      </c>
      <c r="L249" s="24">
        <v>1</v>
      </c>
      <c r="M249" s="24">
        <v>1</v>
      </c>
      <c r="N249" s="147">
        <v>0</v>
      </c>
      <c r="O249" s="148">
        <v>0</v>
      </c>
      <c r="P249" s="148">
        <v>0</v>
      </c>
      <c r="Q249" s="149">
        <v>0</v>
      </c>
      <c r="R249" s="38">
        <f>SUM(N249:Q249)</f>
        <v>0</v>
      </c>
      <c r="S249" s="38">
        <f t="shared" si="16"/>
        <v>1</v>
      </c>
      <c r="T249" s="24">
        <f t="shared" si="13"/>
        <v>5</v>
      </c>
      <c r="U249" s="26"/>
      <c r="V249" s="26"/>
    </row>
    <row r="250" spans="1:22" s="34" customFormat="1" ht="31.5" hidden="1" customHeight="1" outlineLevel="2">
      <c r="A250" s="51" t="s">
        <v>956</v>
      </c>
      <c r="B250" s="177" t="s">
        <v>967</v>
      </c>
      <c r="C250" s="52"/>
      <c r="D250" s="31"/>
      <c r="E250" s="53"/>
      <c r="F250" s="33"/>
      <c r="G250" s="30"/>
      <c r="H250" s="30"/>
      <c r="I250" s="30"/>
      <c r="J250" s="23">
        <v>5</v>
      </c>
      <c r="K250" s="24">
        <v>4</v>
      </c>
      <c r="L250" s="24">
        <v>4</v>
      </c>
      <c r="M250" s="24">
        <v>0</v>
      </c>
      <c r="N250" s="147">
        <v>0</v>
      </c>
      <c r="O250" s="148">
        <v>0</v>
      </c>
      <c r="P250" s="148">
        <v>0</v>
      </c>
      <c r="Q250" s="149">
        <v>0</v>
      </c>
      <c r="R250" s="38">
        <f t="shared" ref="R250:R273" si="17">SUM(N250:Q250)</f>
        <v>0</v>
      </c>
      <c r="S250" s="38">
        <f t="shared" si="16"/>
        <v>4</v>
      </c>
      <c r="T250" s="24">
        <f t="shared" si="13"/>
        <v>0</v>
      </c>
      <c r="U250" s="26"/>
      <c r="V250" s="26"/>
    </row>
    <row r="251" spans="1:22" s="34" customFormat="1" ht="31.5" hidden="1" customHeight="1" outlineLevel="2">
      <c r="A251" s="51" t="s">
        <v>957</v>
      </c>
      <c r="B251" s="177" t="s">
        <v>968</v>
      </c>
      <c r="C251" s="52"/>
      <c r="D251" s="31"/>
      <c r="E251" s="53"/>
      <c r="F251" s="33"/>
      <c r="G251" s="30"/>
      <c r="H251" s="30"/>
      <c r="I251" s="30"/>
      <c r="J251" s="23">
        <v>29</v>
      </c>
      <c r="K251" s="24">
        <v>5</v>
      </c>
      <c r="L251" s="24">
        <v>9</v>
      </c>
      <c r="M251" s="24">
        <v>0</v>
      </c>
      <c r="N251" s="147">
        <v>0</v>
      </c>
      <c r="O251" s="148">
        <v>0</v>
      </c>
      <c r="P251" s="148">
        <v>0</v>
      </c>
      <c r="Q251" s="149">
        <v>0</v>
      </c>
      <c r="R251" s="38">
        <f t="shared" si="17"/>
        <v>0</v>
      </c>
      <c r="S251" s="38">
        <f t="shared" si="16"/>
        <v>9</v>
      </c>
      <c r="T251" s="24">
        <f t="shared" si="13"/>
        <v>0</v>
      </c>
      <c r="U251" s="26"/>
      <c r="V251" s="26"/>
    </row>
    <row r="252" spans="1:22" s="34" customFormat="1" ht="31.5" hidden="1" customHeight="1" outlineLevel="2">
      <c r="A252" s="51" t="s">
        <v>958</v>
      </c>
      <c r="B252" s="177" t="s">
        <v>969</v>
      </c>
      <c r="C252" s="52"/>
      <c r="D252" s="31"/>
      <c r="E252" s="53"/>
      <c r="F252" s="33"/>
      <c r="G252" s="30"/>
      <c r="H252" s="30"/>
      <c r="I252" s="30"/>
      <c r="J252" s="23">
        <v>28</v>
      </c>
      <c r="K252" s="24">
        <v>10</v>
      </c>
      <c r="L252" s="24">
        <v>18</v>
      </c>
      <c r="M252" s="24">
        <v>0</v>
      </c>
      <c r="N252" s="147">
        <v>0</v>
      </c>
      <c r="O252" s="148">
        <v>0</v>
      </c>
      <c r="P252" s="148">
        <v>0</v>
      </c>
      <c r="Q252" s="149">
        <v>0</v>
      </c>
      <c r="R252" s="38">
        <f t="shared" si="17"/>
        <v>0</v>
      </c>
      <c r="S252" s="38">
        <f t="shared" si="16"/>
        <v>18</v>
      </c>
      <c r="T252" s="24">
        <f t="shared" si="13"/>
        <v>0</v>
      </c>
      <c r="U252" s="26"/>
      <c r="V252" s="26"/>
    </row>
    <row r="253" spans="1:22" s="34" customFormat="1" ht="31.5" hidden="1" customHeight="1" outlineLevel="2">
      <c r="A253" s="51" t="s">
        <v>959</v>
      </c>
      <c r="B253" s="177" t="s">
        <v>970</v>
      </c>
      <c r="C253" s="52"/>
      <c r="D253" s="31"/>
      <c r="E253" s="53"/>
      <c r="F253" s="33"/>
      <c r="G253" s="30"/>
      <c r="H253" s="30"/>
      <c r="I253" s="30"/>
      <c r="J253" s="23">
        <v>14</v>
      </c>
      <c r="K253" s="24">
        <v>9</v>
      </c>
      <c r="L253" s="24">
        <v>11</v>
      </c>
      <c r="M253" s="24">
        <v>0</v>
      </c>
      <c r="N253" s="147">
        <v>0</v>
      </c>
      <c r="O253" s="148">
        <v>0</v>
      </c>
      <c r="P253" s="148">
        <v>0</v>
      </c>
      <c r="Q253" s="149">
        <v>0</v>
      </c>
      <c r="R253" s="38">
        <f t="shared" si="17"/>
        <v>0</v>
      </c>
      <c r="S253" s="38">
        <f t="shared" si="16"/>
        <v>11</v>
      </c>
      <c r="T253" s="24">
        <f t="shared" si="13"/>
        <v>0</v>
      </c>
      <c r="U253" s="26"/>
      <c r="V253" s="26"/>
    </row>
    <row r="254" spans="1:22" s="34" customFormat="1" ht="31.5" hidden="1" customHeight="1" outlineLevel="2">
      <c r="A254" s="51" t="s">
        <v>960</v>
      </c>
      <c r="B254" s="177" t="s">
        <v>971</v>
      </c>
      <c r="C254" s="52"/>
      <c r="D254" s="31"/>
      <c r="E254" s="53"/>
      <c r="F254" s="33"/>
      <c r="G254" s="30"/>
      <c r="H254" s="30"/>
      <c r="I254" s="30"/>
      <c r="J254" s="23">
        <v>8</v>
      </c>
      <c r="K254" s="24">
        <v>1</v>
      </c>
      <c r="L254" s="24">
        <v>3</v>
      </c>
      <c r="M254" s="24">
        <v>1</v>
      </c>
      <c r="N254" s="147">
        <v>0</v>
      </c>
      <c r="O254" s="148">
        <v>0</v>
      </c>
      <c r="P254" s="148">
        <v>0</v>
      </c>
      <c r="Q254" s="149">
        <v>0</v>
      </c>
      <c r="R254" s="38">
        <f t="shared" si="17"/>
        <v>0</v>
      </c>
      <c r="S254" s="38">
        <f t="shared" si="16"/>
        <v>3</v>
      </c>
      <c r="T254" s="24">
        <f t="shared" si="13"/>
        <v>0</v>
      </c>
      <c r="U254" s="26"/>
      <c r="V254" s="26"/>
    </row>
    <row r="255" spans="1:22" s="34" customFormat="1" ht="31.5" hidden="1" customHeight="1" outlineLevel="2">
      <c r="A255" s="51" t="s">
        <v>961</v>
      </c>
      <c r="B255" s="177" t="s">
        <v>972</v>
      </c>
      <c r="C255" s="52"/>
      <c r="D255" s="31"/>
      <c r="E255" s="53"/>
      <c r="F255" s="33"/>
      <c r="G255" s="30"/>
      <c r="H255" s="30"/>
      <c r="I255" s="30"/>
      <c r="J255" s="23">
        <v>16</v>
      </c>
      <c r="K255" s="24">
        <v>6</v>
      </c>
      <c r="L255" s="24">
        <v>6</v>
      </c>
      <c r="M255" s="24">
        <v>2</v>
      </c>
      <c r="N255" s="147">
        <v>0</v>
      </c>
      <c r="O255" s="148">
        <v>0</v>
      </c>
      <c r="P255" s="148">
        <v>0</v>
      </c>
      <c r="Q255" s="149">
        <v>0</v>
      </c>
      <c r="R255" s="38">
        <f t="shared" si="17"/>
        <v>0</v>
      </c>
      <c r="S255" s="38">
        <f t="shared" si="16"/>
        <v>6</v>
      </c>
      <c r="T255" s="24">
        <f t="shared" si="13"/>
        <v>0</v>
      </c>
      <c r="U255" s="26"/>
      <c r="V255" s="26"/>
    </row>
    <row r="256" spans="1:22" s="34" customFormat="1" ht="31.5" hidden="1" customHeight="1" outlineLevel="2">
      <c r="A256" s="51" t="s">
        <v>962</v>
      </c>
      <c r="B256" s="177" t="s">
        <v>973</v>
      </c>
      <c r="C256" s="52"/>
      <c r="D256" s="31"/>
      <c r="E256" s="53"/>
      <c r="F256" s="33"/>
      <c r="G256" s="30"/>
      <c r="H256" s="30"/>
      <c r="I256" s="30"/>
      <c r="J256" s="23">
        <v>4</v>
      </c>
      <c r="K256" s="24">
        <v>3</v>
      </c>
      <c r="L256" s="24">
        <v>3</v>
      </c>
      <c r="M256" s="24">
        <v>0</v>
      </c>
      <c r="N256" s="147">
        <v>0</v>
      </c>
      <c r="O256" s="148">
        <v>0</v>
      </c>
      <c r="P256" s="148">
        <v>0</v>
      </c>
      <c r="Q256" s="149">
        <v>0</v>
      </c>
      <c r="R256" s="38">
        <f t="shared" si="17"/>
        <v>0</v>
      </c>
      <c r="S256" s="38">
        <f t="shared" si="16"/>
        <v>3</v>
      </c>
      <c r="T256" s="24">
        <f t="shared" si="13"/>
        <v>0</v>
      </c>
      <c r="U256" s="26"/>
      <c r="V256" s="26"/>
    </row>
    <row r="257" spans="1:22" s="34" customFormat="1" ht="31.5" hidden="1" customHeight="1" outlineLevel="2">
      <c r="A257" s="51" t="s">
        <v>963</v>
      </c>
      <c r="B257" s="177" t="s">
        <v>974</v>
      </c>
      <c r="C257" s="52"/>
      <c r="D257" s="31"/>
      <c r="E257" s="53"/>
      <c r="F257" s="33"/>
      <c r="G257" s="30"/>
      <c r="H257" s="30"/>
      <c r="I257" s="30"/>
      <c r="J257" s="23">
        <v>8</v>
      </c>
      <c r="K257" s="24">
        <v>8</v>
      </c>
      <c r="L257" s="24">
        <v>6</v>
      </c>
      <c r="M257" s="24">
        <v>0</v>
      </c>
      <c r="N257" s="147">
        <v>0</v>
      </c>
      <c r="O257" s="148">
        <v>0</v>
      </c>
      <c r="P257" s="148">
        <v>0</v>
      </c>
      <c r="Q257" s="149">
        <v>0</v>
      </c>
      <c r="R257" s="38">
        <f t="shared" si="17"/>
        <v>0</v>
      </c>
      <c r="S257" s="38">
        <f t="shared" si="16"/>
        <v>6</v>
      </c>
      <c r="T257" s="24">
        <f t="shared" si="13"/>
        <v>2</v>
      </c>
      <c r="U257" s="26"/>
      <c r="V257" s="26"/>
    </row>
    <row r="258" spans="1:22" s="34" customFormat="1" ht="31.5" hidden="1" customHeight="1" outlineLevel="2">
      <c r="A258" s="51" t="s">
        <v>964</v>
      </c>
      <c r="B258" s="177" t="s">
        <v>975</v>
      </c>
      <c r="C258" s="52"/>
      <c r="D258" s="31"/>
      <c r="E258" s="53"/>
      <c r="F258" s="33"/>
      <c r="G258" s="30"/>
      <c r="H258" s="30"/>
      <c r="I258" s="30"/>
      <c r="J258" s="23">
        <v>24</v>
      </c>
      <c r="K258" s="24">
        <v>11</v>
      </c>
      <c r="L258" s="24">
        <v>17</v>
      </c>
      <c r="M258" s="24">
        <v>3</v>
      </c>
      <c r="N258" s="147">
        <v>0</v>
      </c>
      <c r="O258" s="148">
        <v>0</v>
      </c>
      <c r="P258" s="148">
        <v>0</v>
      </c>
      <c r="Q258" s="149">
        <v>0</v>
      </c>
      <c r="R258" s="38">
        <f t="shared" si="17"/>
        <v>0</v>
      </c>
      <c r="S258" s="38">
        <f t="shared" si="16"/>
        <v>17</v>
      </c>
      <c r="T258" s="24">
        <f t="shared" si="13"/>
        <v>0</v>
      </c>
      <c r="U258" s="26"/>
      <c r="V258" s="26"/>
    </row>
    <row r="259" spans="1:22" s="34" customFormat="1" ht="31.5" hidden="1" customHeight="1" outlineLevel="2">
      <c r="A259" s="51" t="s">
        <v>965</v>
      </c>
      <c r="B259" s="177" t="s">
        <v>976</v>
      </c>
      <c r="C259" s="52"/>
      <c r="D259" s="31"/>
      <c r="E259" s="53"/>
      <c r="F259" s="33"/>
      <c r="G259" s="30"/>
      <c r="H259" s="30"/>
      <c r="I259" s="30"/>
      <c r="J259" s="23">
        <v>21</v>
      </c>
      <c r="K259" s="24">
        <v>10</v>
      </c>
      <c r="L259" s="24">
        <v>21</v>
      </c>
      <c r="M259" s="24">
        <v>0</v>
      </c>
      <c r="N259" s="147">
        <v>0</v>
      </c>
      <c r="O259" s="148">
        <v>0</v>
      </c>
      <c r="P259" s="148">
        <v>0</v>
      </c>
      <c r="Q259" s="149">
        <v>0</v>
      </c>
      <c r="R259" s="38">
        <f t="shared" si="17"/>
        <v>0</v>
      </c>
      <c r="S259" s="38">
        <f t="shared" si="16"/>
        <v>21</v>
      </c>
      <c r="T259" s="24">
        <f t="shared" si="13"/>
        <v>0</v>
      </c>
      <c r="U259" s="26"/>
      <c r="V259" s="26"/>
    </row>
    <row r="260" spans="1:22" s="34" customFormat="1" ht="31.5" hidden="1" customHeight="1" outlineLevel="2">
      <c r="A260" s="51" t="s">
        <v>1003</v>
      </c>
      <c r="B260" s="177" t="s">
        <v>977</v>
      </c>
      <c r="C260" s="52"/>
      <c r="D260" s="31"/>
      <c r="E260" s="53"/>
      <c r="F260" s="33"/>
      <c r="G260" s="30"/>
      <c r="H260" s="30"/>
      <c r="I260" s="30"/>
      <c r="J260" s="23">
        <v>9</v>
      </c>
      <c r="K260" s="24">
        <v>2</v>
      </c>
      <c r="L260" s="24">
        <v>6</v>
      </c>
      <c r="M260" s="24">
        <v>2</v>
      </c>
      <c r="N260" s="147">
        <v>0</v>
      </c>
      <c r="O260" s="148">
        <v>0</v>
      </c>
      <c r="P260" s="148">
        <v>0</v>
      </c>
      <c r="Q260" s="149">
        <v>0</v>
      </c>
      <c r="R260" s="38">
        <f t="shared" si="17"/>
        <v>0</v>
      </c>
      <c r="S260" s="38">
        <f t="shared" si="16"/>
        <v>6</v>
      </c>
      <c r="T260" s="24">
        <f t="shared" si="13"/>
        <v>0</v>
      </c>
      <c r="U260" s="26"/>
      <c r="V260" s="26"/>
    </row>
    <row r="261" spans="1:22" s="34" customFormat="1" ht="32.25" hidden="1" customHeight="1" outlineLevel="2">
      <c r="A261" s="51" t="s">
        <v>1004</v>
      </c>
      <c r="B261" s="177" t="s">
        <v>978</v>
      </c>
      <c r="C261" s="52"/>
      <c r="D261" s="31"/>
      <c r="E261" s="53"/>
      <c r="F261" s="33"/>
      <c r="G261" s="30"/>
      <c r="H261" s="30"/>
      <c r="I261" s="30"/>
      <c r="J261" s="23">
        <v>29</v>
      </c>
      <c r="K261" s="24">
        <v>22</v>
      </c>
      <c r="L261" s="24">
        <v>10</v>
      </c>
      <c r="M261" s="24">
        <v>0</v>
      </c>
      <c r="N261" s="147">
        <v>0</v>
      </c>
      <c r="O261" s="148">
        <v>0</v>
      </c>
      <c r="P261" s="148">
        <v>0</v>
      </c>
      <c r="Q261" s="149">
        <v>0</v>
      </c>
      <c r="R261" s="38">
        <f t="shared" si="17"/>
        <v>0</v>
      </c>
      <c r="S261" s="38">
        <f t="shared" si="16"/>
        <v>10</v>
      </c>
      <c r="T261" s="24">
        <f t="shared" si="13"/>
        <v>12</v>
      </c>
      <c r="U261" s="26"/>
      <c r="V261" s="26"/>
    </row>
    <row r="262" spans="1:22" s="34" customFormat="1" ht="31.5" hidden="1" customHeight="1" outlineLevel="2">
      <c r="A262" s="51" t="s">
        <v>1005</v>
      </c>
      <c r="B262" s="177" t="s">
        <v>979</v>
      </c>
      <c r="C262" s="52"/>
      <c r="D262" s="31"/>
      <c r="E262" s="53"/>
      <c r="F262" s="33"/>
      <c r="G262" s="30"/>
      <c r="H262" s="30"/>
      <c r="I262" s="30"/>
      <c r="J262" s="23">
        <v>25</v>
      </c>
      <c r="K262" s="24">
        <v>15</v>
      </c>
      <c r="L262" s="24">
        <v>17</v>
      </c>
      <c r="M262" s="24">
        <v>0</v>
      </c>
      <c r="N262" s="147">
        <v>0</v>
      </c>
      <c r="O262" s="148">
        <v>0</v>
      </c>
      <c r="P262" s="148">
        <v>0</v>
      </c>
      <c r="Q262" s="149">
        <v>0</v>
      </c>
      <c r="R262" s="38">
        <f t="shared" si="17"/>
        <v>0</v>
      </c>
      <c r="S262" s="38">
        <f t="shared" si="16"/>
        <v>17</v>
      </c>
      <c r="T262" s="24">
        <f t="shared" si="13"/>
        <v>0</v>
      </c>
      <c r="U262" s="26"/>
      <c r="V262" s="26"/>
    </row>
    <row r="263" spans="1:22" s="34" customFormat="1" ht="31.5" hidden="1" customHeight="1" outlineLevel="2">
      <c r="A263" s="51" t="s">
        <v>1006</v>
      </c>
      <c r="B263" s="177" t="s">
        <v>980</v>
      </c>
      <c r="C263" s="52"/>
      <c r="D263" s="31"/>
      <c r="E263" s="53"/>
      <c r="F263" s="33"/>
      <c r="G263" s="30"/>
      <c r="H263" s="30"/>
      <c r="I263" s="30"/>
      <c r="J263" s="23">
        <v>10</v>
      </c>
      <c r="K263" s="24">
        <v>10</v>
      </c>
      <c r="L263" s="24">
        <v>2</v>
      </c>
      <c r="M263" s="24">
        <v>0</v>
      </c>
      <c r="N263" s="147">
        <v>0</v>
      </c>
      <c r="O263" s="148">
        <v>0</v>
      </c>
      <c r="P263" s="148">
        <v>0</v>
      </c>
      <c r="Q263" s="149">
        <v>0</v>
      </c>
      <c r="R263" s="38">
        <f t="shared" si="17"/>
        <v>0</v>
      </c>
      <c r="S263" s="38">
        <f t="shared" si="16"/>
        <v>2</v>
      </c>
      <c r="T263" s="24">
        <f t="shared" si="13"/>
        <v>8</v>
      </c>
      <c r="U263" s="26"/>
      <c r="V263" s="26"/>
    </row>
    <row r="264" spans="1:22" s="34" customFormat="1" ht="31.5" hidden="1" customHeight="1" outlineLevel="2">
      <c r="A264" s="51" t="s">
        <v>1007</v>
      </c>
      <c r="B264" s="177" t="s">
        <v>981</v>
      </c>
      <c r="C264" s="52"/>
      <c r="D264" s="31"/>
      <c r="E264" s="53"/>
      <c r="F264" s="33"/>
      <c r="G264" s="30"/>
      <c r="H264" s="30"/>
      <c r="I264" s="30"/>
      <c r="J264" s="23">
        <v>8</v>
      </c>
      <c r="K264" s="24">
        <v>4</v>
      </c>
      <c r="L264" s="24">
        <v>6</v>
      </c>
      <c r="M264" s="24">
        <v>0</v>
      </c>
      <c r="N264" s="147">
        <v>0</v>
      </c>
      <c r="O264" s="148">
        <v>0</v>
      </c>
      <c r="P264" s="148">
        <v>0</v>
      </c>
      <c r="Q264" s="149">
        <v>0</v>
      </c>
      <c r="R264" s="38">
        <f t="shared" si="17"/>
        <v>0</v>
      </c>
      <c r="S264" s="38">
        <f t="shared" si="16"/>
        <v>6</v>
      </c>
      <c r="T264" s="24">
        <f t="shared" si="13"/>
        <v>0</v>
      </c>
      <c r="U264" s="26"/>
      <c r="V264" s="26"/>
    </row>
    <row r="265" spans="1:22" s="34" customFormat="1" ht="31.5" hidden="1" customHeight="1" outlineLevel="2">
      <c r="A265" s="51" t="s">
        <v>1008</v>
      </c>
      <c r="B265" s="177" t="s">
        <v>982</v>
      </c>
      <c r="C265" s="52"/>
      <c r="D265" s="31"/>
      <c r="E265" s="53"/>
      <c r="F265" s="33"/>
      <c r="G265" s="30"/>
      <c r="H265" s="30"/>
      <c r="I265" s="30"/>
      <c r="J265" s="23">
        <v>9</v>
      </c>
      <c r="K265" s="24">
        <v>6</v>
      </c>
      <c r="L265" s="24">
        <v>6</v>
      </c>
      <c r="M265" s="24">
        <v>0</v>
      </c>
      <c r="N265" s="147">
        <v>0</v>
      </c>
      <c r="O265" s="148">
        <v>0</v>
      </c>
      <c r="P265" s="148">
        <v>0</v>
      </c>
      <c r="Q265" s="149">
        <v>0</v>
      </c>
      <c r="R265" s="38">
        <f t="shared" si="17"/>
        <v>0</v>
      </c>
      <c r="S265" s="38">
        <f t="shared" si="16"/>
        <v>6</v>
      </c>
      <c r="T265" s="24">
        <f t="shared" si="13"/>
        <v>0</v>
      </c>
      <c r="U265" s="26"/>
      <c r="V265" s="26"/>
    </row>
    <row r="266" spans="1:22" s="34" customFormat="1" ht="31.5" hidden="1" customHeight="1" outlineLevel="2">
      <c r="A266" s="51" t="s">
        <v>1009</v>
      </c>
      <c r="B266" s="177" t="s">
        <v>983</v>
      </c>
      <c r="C266" s="52"/>
      <c r="D266" s="31"/>
      <c r="E266" s="53"/>
      <c r="F266" s="33"/>
      <c r="G266" s="30"/>
      <c r="H266" s="30"/>
      <c r="I266" s="30"/>
      <c r="J266" s="23">
        <v>10</v>
      </c>
      <c r="K266" s="24">
        <v>6</v>
      </c>
      <c r="L266" s="24">
        <v>6</v>
      </c>
      <c r="M266" s="24">
        <v>0</v>
      </c>
      <c r="N266" s="147">
        <v>0</v>
      </c>
      <c r="O266" s="148">
        <v>0</v>
      </c>
      <c r="P266" s="148">
        <v>0</v>
      </c>
      <c r="Q266" s="149">
        <v>0</v>
      </c>
      <c r="R266" s="38">
        <f t="shared" si="17"/>
        <v>0</v>
      </c>
      <c r="S266" s="38">
        <f t="shared" si="16"/>
        <v>6</v>
      </c>
      <c r="T266" s="24">
        <f t="shared" si="13"/>
        <v>0</v>
      </c>
      <c r="U266" s="26"/>
      <c r="V266" s="26"/>
    </row>
    <row r="267" spans="1:22" s="34" customFormat="1" ht="31.5" hidden="1" customHeight="1" outlineLevel="2">
      <c r="A267" s="51" t="s">
        <v>1010</v>
      </c>
      <c r="B267" s="177" t="s">
        <v>984</v>
      </c>
      <c r="C267" s="52"/>
      <c r="D267" s="31"/>
      <c r="E267" s="53"/>
      <c r="F267" s="33"/>
      <c r="G267" s="30"/>
      <c r="H267" s="30"/>
      <c r="I267" s="30"/>
      <c r="J267" s="23">
        <v>8</v>
      </c>
      <c r="K267" s="24">
        <v>3</v>
      </c>
      <c r="L267" s="24">
        <v>5</v>
      </c>
      <c r="M267" s="24">
        <v>0</v>
      </c>
      <c r="N267" s="147">
        <v>0</v>
      </c>
      <c r="O267" s="148">
        <v>0</v>
      </c>
      <c r="P267" s="148">
        <v>0</v>
      </c>
      <c r="Q267" s="149">
        <v>0</v>
      </c>
      <c r="R267" s="38">
        <f t="shared" si="17"/>
        <v>0</v>
      </c>
      <c r="S267" s="38">
        <f t="shared" si="16"/>
        <v>5</v>
      </c>
      <c r="T267" s="24">
        <f t="shared" si="13"/>
        <v>0</v>
      </c>
      <c r="U267" s="26"/>
      <c r="V267" s="26"/>
    </row>
    <row r="268" spans="1:22" s="34" customFormat="1" ht="31.5" hidden="1" customHeight="1" outlineLevel="2">
      <c r="A268" s="51" t="s">
        <v>1011</v>
      </c>
      <c r="B268" s="177" t="s">
        <v>985</v>
      </c>
      <c r="C268" s="52"/>
      <c r="D268" s="31"/>
      <c r="E268" s="53"/>
      <c r="F268" s="33"/>
      <c r="G268" s="30"/>
      <c r="H268" s="30"/>
      <c r="I268" s="30"/>
      <c r="J268" s="23">
        <v>14</v>
      </c>
      <c r="K268" s="24">
        <v>12</v>
      </c>
      <c r="L268" s="24">
        <v>8</v>
      </c>
      <c r="M268" s="24">
        <v>0</v>
      </c>
      <c r="N268" s="147">
        <v>0</v>
      </c>
      <c r="O268" s="148">
        <v>0</v>
      </c>
      <c r="P268" s="148">
        <v>0</v>
      </c>
      <c r="Q268" s="149">
        <v>0</v>
      </c>
      <c r="R268" s="38">
        <f>SUM(N268:Q268)</f>
        <v>0</v>
      </c>
      <c r="S268" s="38">
        <f t="shared" si="16"/>
        <v>8</v>
      </c>
      <c r="T268" s="24">
        <f t="shared" si="13"/>
        <v>4</v>
      </c>
      <c r="U268" s="26"/>
      <c r="V268" s="26"/>
    </row>
    <row r="269" spans="1:22" s="34" customFormat="1" ht="31.5" hidden="1" customHeight="1" outlineLevel="2">
      <c r="A269" s="51" t="s">
        <v>1012</v>
      </c>
      <c r="B269" s="177" t="s">
        <v>986</v>
      </c>
      <c r="C269" s="52"/>
      <c r="D269" s="31"/>
      <c r="E269" s="53"/>
      <c r="F269" s="33"/>
      <c r="G269" s="30"/>
      <c r="H269" s="30"/>
      <c r="I269" s="30"/>
      <c r="J269" s="23">
        <v>4</v>
      </c>
      <c r="K269" s="24">
        <v>3</v>
      </c>
      <c r="L269" s="24">
        <v>4</v>
      </c>
      <c r="M269" s="24">
        <v>0</v>
      </c>
      <c r="N269" s="147">
        <v>0</v>
      </c>
      <c r="O269" s="148">
        <v>0</v>
      </c>
      <c r="P269" s="148">
        <v>0</v>
      </c>
      <c r="Q269" s="149">
        <v>0</v>
      </c>
      <c r="R269" s="38">
        <f t="shared" si="17"/>
        <v>0</v>
      </c>
      <c r="S269" s="38">
        <f t="shared" si="16"/>
        <v>4</v>
      </c>
      <c r="T269" s="24">
        <f t="shared" si="13"/>
        <v>0</v>
      </c>
      <c r="U269" s="26"/>
      <c r="V269" s="26"/>
    </row>
    <row r="270" spans="1:22" s="34" customFormat="1" ht="31.5" hidden="1" customHeight="1" outlineLevel="2">
      <c r="A270" s="51" t="s">
        <v>1013</v>
      </c>
      <c r="B270" s="177" t="s">
        <v>987</v>
      </c>
      <c r="C270" s="52"/>
      <c r="D270" s="31"/>
      <c r="E270" s="53"/>
      <c r="F270" s="33"/>
      <c r="G270" s="30"/>
      <c r="H270" s="30"/>
      <c r="I270" s="30"/>
      <c r="J270" s="23">
        <v>9</v>
      </c>
      <c r="K270" s="24">
        <v>9</v>
      </c>
      <c r="L270" s="24">
        <v>9</v>
      </c>
      <c r="M270" s="24">
        <v>0</v>
      </c>
      <c r="N270" s="147">
        <v>0</v>
      </c>
      <c r="O270" s="148">
        <v>0</v>
      </c>
      <c r="P270" s="148">
        <v>0</v>
      </c>
      <c r="Q270" s="149">
        <v>0</v>
      </c>
      <c r="R270" s="38">
        <f t="shared" si="17"/>
        <v>0</v>
      </c>
      <c r="S270" s="38">
        <f t="shared" si="16"/>
        <v>9</v>
      </c>
      <c r="T270" s="24">
        <f t="shared" ref="T270:T332" si="18">IF(K270-S270&lt;0,0,K270-S270)</f>
        <v>0</v>
      </c>
      <c r="U270" s="26"/>
      <c r="V270" s="26"/>
    </row>
    <row r="271" spans="1:22" s="34" customFormat="1" ht="31.5" hidden="1" customHeight="1" outlineLevel="2">
      <c r="A271" s="51" t="s">
        <v>1014</v>
      </c>
      <c r="B271" s="177" t="s">
        <v>988</v>
      </c>
      <c r="C271" s="52"/>
      <c r="D271" s="31"/>
      <c r="E271" s="53"/>
      <c r="F271" s="33"/>
      <c r="G271" s="30"/>
      <c r="H271" s="30"/>
      <c r="I271" s="30"/>
      <c r="J271" s="23">
        <v>10</v>
      </c>
      <c r="K271" s="24">
        <v>6</v>
      </c>
      <c r="L271" s="24">
        <v>5</v>
      </c>
      <c r="M271" s="24">
        <v>0</v>
      </c>
      <c r="N271" s="147">
        <v>0</v>
      </c>
      <c r="O271" s="148">
        <v>0</v>
      </c>
      <c r="P271" s="148">
        <v>0</v>
      </c>
      <c r="Q271" s="149">
        <v>0</v>
      </c>
      <c r="R271" s="38">
        <f t="shared" si="17"/>
        <v>0</v>
      </c>
      <c r="S271" s="38">
        <f t="shared" si="16"/>
        <v>5</v>
      </c>
      <c r="T271" s="24">
        <f t="shared" si="18"/>
        <v>1</v>
      </c>
      <c r="U271" s="26"/>
      <c r="V271" s="26"/>
    </row>
    <row r="272" spans="1:22" s="34" customFormat="1" ht="31.5" hidden="1" customHeight="1" outlineLevel="2">
      <c r="A272" s="51" t="s">
        <v>1015</v>
      </c>
      <c r="B272" s="177" t="s">
        <v>989</v>
      </c>
      <c r="C272" s="52"/>
      <c r="D272" s="31"/>
      <c r="E272" s="53"/>
      <c r="F272" s="33"/>
      <c r="G272" s="30"/>
      <c r="H272" s="30"/>
      <c r="I272" s="30"/>
      <c r="J272" s="23">
        <v>10</v>
      </c>
      <c r="K272" s="24">
        <v>4</v>
      </c>
      <c r="L272" s="24">
        <v>3</v>
      </c>
      <c r="M272" s="24">
        <v>1</v>
      </c>
      <c r="N272" s="147">
        <v>0</v>
      </c>
      <c r="O272" s="148">
        <v>0</v>
      </c>
      <c r="P272" s="148">
        <v>0</v>
      </c>
      <c r="Q272" s="149">
        <v>0</v>
      </c>
      <c r="R272" s="38">
        <f t="shared" si="17"/>
        <v>0</v>
      </c>
      <c r="S272" s="38">
        <f t="shared" si="16"/>
        <v>3</v>
      </c>
      <c r="T272" s="24">
        <f t="shared" si="18"/>
        <v>1</v>
      </c>
      <c r="U272" s="26"/>
      <c r="V272" s="26"/>
    </row>
    <row r="273" spans="1:22" s="34" customFormat="1" ht="31.5" hidden="1" customHeight="1" outlineLevel="2">
      <c r="A273" s="51" t="s">
        <v>1016</v>
      </c>
      <c r="B273" s="177" t="s">
        <v>990</v>
      </c>
      <c r="C273" s="52"/>
      <c r="D273" s="31"/>
      <c r="E273" s="53"/>
      <c r="F273" s="33"/>
      <c r="G273" s="30"/>
      <c r="H273" s="30"/>
      <c r="I273" s="30"/>
      <c r="J273" s="23">
        <v>8</v>
      </c>
      <c r="K273" s="24">
        <v>8</v>
      </c>
      <c r="L273" s="24">
        <v>7</v>
      </c>
      <c r="M273" s="24">
        <v>0</v>
      </c>
      <c r="N273" s="147">
        <v>0</v>
      </c>
      <c r="O273" s="148">
        <v>0</v>
      </c>
      <c r="P273" s="148">
        <v>0</v>
      </c>
      <c r="Q273" s="149">
        <v>0</v>
      </c>
      <c r="R273" s="38">
        <f t="shared" si="17"/>
        <v>0</v>
      </c>
      <c r="S273" s="38">
        <f t="shared" si="16"/>
        <v>7</v>
      </c>
      <c r="T273" s="24">
        <f t="shared" si="18"/>
        <v>1</v>
      </c>
      <c r="U273" s="26"/>
      <c r="V273" s="26"/>
    </row>
    <row r="274" spans="1:22" s="26" customFormat="1" ht="31.5">
      <c r="A274" s="61"/>
      <c r="B274" s="182" t="s">
        <v>190</v>
      </c>
      <c r="C274" s="1"/>
      <c r="D274" s="19">
        <v>40571</v>
      </c>
      <c r="E274" s="62" t="s">
        <v>840</v>
      </c>
      <c r="F274" s="21" t="s">
        <v>627</v>
      </c>
      <c r="G274" s="22"/>
      <c r="H274" s="22"/>
      <c r="I274" s="22" t="s">
        <v>628</v>
      </c>
      <c r="J274" s="23">
        <v>7</v>
      </c>
      <c r="K274" s="24">
        <v>7</v>
      </c>
      <c r="L274" s="24">
        <v>3</v>
      </c>
      <c r="M274" s="24">
        <v>4</v>
      </c>
      <c r="N274" s="147">
        <v>0</v>
      </c>
      <c r="O274" s="148">
        <v>0</v>
      </c>
      <c r="P274" s="148">
        <v>0</v>
      </c>
      <c r="Q274" s="149">
        <v>0</v>
      </c>
      <c r="R274" s="38">
        <f t="shared" si="11"/>
        <v>0</v>
      </c>
      <c r="S274" s="38">
        <f t="shared" ref="S274:S308" si="19">L274+R274</f>
        <v>3</v>
      </c>
      <c r="T274" s="24">
        <f t="shared" si="18"/>
        <v>4</v>
      </c>
    </row>
    <row r="275" spans="1:22" s="26" customFormat="1" ht="15.75" collapsed="1">
      <c r="A275" s="61" t="s">
        <v>434</v>
      </c>
      <c r="B275" s="183" t="s">
        <v>13</v>
      </c>
      <c r="C275" s="63"/>
      <c r="D275" s="41"/>
      <c r="E275" s="32"/>
      <c r="F275" s="21"/>
      <c r="G275" s="28"/>
      <c r="H275" s="28"/>
      <c r="I275" s="28"/>
      <c r="J275" s="23">
        <f t="shared" ref="J275:Q275" si="20">SUM(J276:J279)</f>
        <v>6</v>
      </c>
      <c r="K275" s="23">
        <f t="shared" si="20"/>
        <v>6</v>
      </c>
      <c r="L275" s="24">
        <f t="shared" si="20"/>
        <v>5</v>
      </c>
      <c r="M275" s="24">
        <f t="shared" si="20"/>
        <v>1</v>
      </c>
      <c r="N275" s="147">
        <f t="shared" si="20"/>
        <v>0</v>
      </c>
      <c r="O275" s="148">
        <f t="shared" si="20"/>
        <v>0</v>
      </c>
      <c r="P275" s="148">
        <f t="shared" si="20"/>
        <v>0</v>
      </c>
      <c r="Q275" s="149">
        <f t="shared" si="20"/>
        <v>0</v>
      </c>
      <c r="R275" s="38">
        <f t="shared" si="11"/>
        <v>0</v>
      </c>
      <c r="S275" s="38">
        <f t="shared" si="19"/>
        <v>5</v>
      </c>
      <c r="T275" s="24">
        <f>SUM(T276:T279)</f>
        <v>1</v>
      </c>
    </row>
    <row r="276" spans="1:22" s="26" customFormat="1" ht="15.75" hidden="1" customHeight="1" outlineLevel="1">
      <c r="A276" s="64" t="s">
        <v>636</v>
      </c>
      <c r="B276" s="184" t="s">
        <v>629</v>
      </c>
      <c r="C276" s="30" t="s">
        <v>866</v>
      </c>
      <c r="D276" s="65"/>
      <c r="E276" s="66"/>
      <c r="F276" s="48" t="s">
        <v>630</v>
      </c>
      <c r="G276" s="36"/>
      <c r="H276" s="36"/>
      <c r="I276" s="36" t="s">
        <v>631</v>
      </c>
      <c r="J276" s="23">
        <v>3</v>
      </c>
      <c r="K276" s="24">
        <v>3</v>
      </c>
      <c r="L276" s="24">
        <v>2</v>
      </c>
      <c r="M276" s="24">
        <v>1</v>
      </c>
      <c r="N276" s="147">
        <v>0</v>
      </c>
      <c r="O276" s="148">
        <v>0</v>
      </c>
      <c r="P276" s="148">
        <v>0</v>
      </c>
      <c r="Q276" s="149">
        <v>0</v>
      </c>
      <c r="R276" s="38">
        <f>SUM(N276:Q276)</f>
        <v>0</v>
      </c>
      <c r="S276" s="38">
        <f t="shared" si="19"/>
        <v>2</v>
      </c>
      <c r="T276" s="24">
        <f t="shared" si="18"/>
        <v>1</v>
      </c>
    </row>
    <row r="277" spans="1:22" s="26" customFormat="1" ht="26.25" hidden="1" customHeight="1" outlineLevel="1">
      <c r="A277" s="64" t="s">
        <v>637</v>
      </c>
      <c r="B277" s="184" t="s">
        <v>632</v>
      </c>
      <c r="C277" s="30" t="s">
        <v>866</v>
      </c>
      <c r="D277" s="65"/>
      <c r="E277" s="66"/>
      <c r="F277" s="48"/>
      <c r="G277" s="36"/>
      <c r="H277" s="36"/>
      <c r="I277" s="36"/>
      <c r="J277" s="23">
        <v>0</v>
      </c>
      <c r="K277" s="24">
        <v>0</v>
      </c>
      <c r="L277" s="24">
        <v>0</v>
      </c>
      <c r="M277" s="24">
        <v>0</v>
      </c>
      <c r="N277" s="147">
        <v>0</v>
      </c>
      <c r="O277" s="148">
        <v>0</v>
      </c>
      <c r="P277" s="148">
        <v>0</v>
      </c>
      <c r="Q277" s="149">
        <v>0</v>
      </c>
      <c r="R277" s="38">
        <f t="shared" si="11"/>
        <v>0</v>
      </c>
      <c r="S277" s="38">
        <f t="shared" si="19"/>
        <v>0</v>
      </c>
      <c r="T277" s="24">
        <f t="shared" si="18"/>
        <v>0</v>
      </c>
    </row>
    <row r="278" spans="1:22" s="26" customFormat="1" ht="31.5" hidden="1" customHeight="1" outlineLevel="1">
      <c r="A278" s="64" t="s">
        <v>638</v>
      </c>
      <c r="B278" s="184" t="s">
        <v>633</v>
      </c>
      <c r="C278" s="30" t="s">
        <v>866</v>
      </c>
      <c r="D278" s="65"/>
      <c r="E278" s="66"/>
      <c r="F278" s="48" t="s">
        <v>634</v>
      </c>
      <c r="G278" s="36"/>
      <c r="H278" s="36"/>
      <c r="I278" s="36" t="s">
        <v>635</v>
      </c>
      <c r="J278" s="23">
        <v>3</v>
      </c>
      <c r="K278" s="24">
        <v>3</v>
      </c>
      <c r="L278" s="24">
        <v>3</v>
      </c>
      <c r="M278" s="24">
        <v>0</v>
      </c>
      <c r="N278" s="147">
        <v>0</v>
      </c>
      <c r="O278" s="148">
        <v>0</v>
      </c>
      <c r="P278" s="148">
        <v>0</v>
      </c>
      <c r="Q278" s="149">
        <v>0</v>
      </c>
      <c r="R278" s="38">
        <f t="shared" si="11"/>
        <v>0</v>
      </c>
      <c r="S278" s="38">
        <f t="shared" si="19"/>
        <v>3</v>
      </c>
      <c r="T278" s="24">
        <f t="shared" si="18"/>
        <v>0</v>
      </c>
    </row>
    <row r="279" spans="1:22" s="34" customFormat="1" ht="31.5" hidden="1" customHeight="1" outlineLevel="1">
      <c r="A279" s="64" t="s">
        <v>1311</v>
      </c>
      <c r="B279" s="168" t="s">
        <v>1216</v>
      </c>
      <c r="C279" s="30" t="s">
        <v>866</v>
      </c>
      <c r="D279" s="31"/>
      <c r="E279" s="32"/>
      <c r="F279" s="33"/>
      <c r="G279" s="30"/>
      <c r="H279" s="30"/>
      <c r="I279" s="30"/>
      <c r="J279" s="23">
        <v>0</v>
      </c>
      <c r="K279" s="24">
        <v>0</v>
      </c>
      <c r="L279" s="24">
        <v>0</v>
      </c>
      <c r="M279" s="24">
        <v>0</v>
      </c>
      <c r="N279" s="147">
        <v>0</v>
      </c>
      <c r="O279" s="148">
        <v>0</v>
      </c>
      <c r="P279" s="148">
        <v>0</v>
      </c>
      <c r="Q279" s="149">
        <v>0</v>
      </c>
      <c r="R279" s="38">
        <f t="shared" si="11"/>
        <v>0</v>
      </c>
      <c r="S279" s="38">
        <f t="shared" si="19"/>
        <v>0</v>
      </c>
      <c r="T279" s="24">
        <f t="shared" si="18"/>
        <v>0</v>
      </c>
      <c r="U279" s="26"/>
      <c r="V279" s="26"/>
    </row>
    <row r="280" spans="1:22" s="26" customFormat="1" ht="31.5" collapsed="1">
      <c r="A280" s="67"/>
      <c r="B280" s="183" t="s">
        <v>867</v>
      </c>
      <c r="C280" s="63"/>
      <c r="D280" s="65"/>
      <c r="E280" s="66"/>
      <c r="F280" s="48"/>
      <c r="G280" s="36"/>
      <c r="H280" s="36"/>
      <c r="I280" s="36"/>
      <c r="J280" s="23">
        <f t="shared" ref="J280:Q280" si="21">SUM(J281:J286)</f>
        <v>54</v>
      </c>
      <c r="K280" s="24">
        <f t="shared" si="21"/>
        <v>12</v>
      </c>
      <c r="L280" s="24">
        <f t="shared" si="21"/>
        <v>20</v>
      </c>
      <c r="M280" s="24">
        <f t="shared" si="21"/>
        <v>0</v>
      </c>
      <c r="N280" s="147">
        <f t="shared" si="21"/>
        <v>0</v>
      </c>
      <c r="O280" s="148">
        <f t="shared" si="21"/>
        <v>0</v>
      </c>
      <c r="P280" s="148">
        <f t="shared" si="21"/>
        <v>0</v>
      </c>
      <c r="Q280" s="148">
        <f t="shared" si="21"/>
        <v>0</v>
      </c>
      <c r="R280" s="38">
        <f t="shared" si="11"/>
        <v>0</v>
      </c>
      <c r="S280" s="38">
        <f t="shared" si="19"/>
        <v>20</v>
      </c>
      <c r="T280" s="24">
        <f t="shared" si="18"/>
        <v>0</v>
      </c>
    </row>
    <row r="281" spans="1:22" s="26" customFormat="1" ht="15.75" hidden="1" customHeight="1" outlineLevel="1">
      <c r="A281" s="44" t="s">
        <v>639</v>
      </c>
      <c r="B281" s="169" t="s">
        <v>640</v>
      </c>
      <c r="C281" s="68"/>
      <c r="D281" s="65"/>
      <c r="E281" s="66"/>
      <c r="F281" s="48" t="s">
        <v>641</v>
      </c>
      <c r="G281" s="36"/>
      <c r="H281" s="36"/>
      <c r="I281" s="36" t="s">
        <v>642</v>
      </c>
      <c r="J281" s="23">
        <v>8</v>
      </c>
      <c r="K281" s="24">
        <v>0</v>
      </c>
      <c r="L281" s="24">
        <v>8</v>
      </c>
      <c r="M281" s="24">
        <v>0</v>
      </c>
      <c r="N281" s="147">
        <v>0</v>
      </c>
      <c r="O281" s="148">
        <v>0</v>
      </c>
      <c r="P281" s="148">
        <v>0</v>
      </c>
      <c r="Q281" s="149">
        <v>0</v>
      </c>
      <c r="R281" s="38">
        <f t="shared" si="11"/>
        <v>0</v>
      </c>
      <c r="S281" s="38">
        <f t="shared" si="19"/>
        <v>8</v>
      </c>
      <c r="T281" s="24">
        <f t="shared" si="18"/>
        <v>0</v>
      </c>
    </row>
    <row r="282" spans="1:22" s="26" customFormat="1" ht="15.75" hidden="1" customHeight="1" outlineLevel="1">
      <c r="A282" s="44" t="s">
        <v>832</v>
      </c>
      <c r="B282" s="169" t="s">
        <v>646</v>
      </c>
      <c r="C282" s="68"/>
      <c r="D282" s="65"/>
      <c r="E282" s="66"/>
      <c r="F282" s="48" t="s">
        <v>647</v>
      </c>
      <c r="G282" s="36"/>
      <c r="H282" s="36"/>
      <c r="I282" s="36" t="s">
        <v>648</v>
      </c>
      <c r="J282" s="23">
        <v>14</v>
      </c>
      <c r="K282" s="24">
        <v>1</v>
      </c>
      <c r="L282" s="24">
        <v>1</v>
      </c>
      <c r="M282" s="24">
        <v>0</v>
      </c>
      <c r="N282" s="147">
        <v>0</v>
      </c>
      <c r="O282" s="148">
        <v>0</v>
      </c>
      <c r="P282" s="148">
        <v>0</v>
      </c>
      <c r="Q282" s="149">
        <v>0</v>
      </c>
      <c r="R282" s="38">
        <f t="shared" si="11"/>
        <v>0</v>
      </c>
      <c r="S282" s="38">
        <f t="shared" si="19"/>
        <v>1</v>
      </c>
      <c r="T282" s="24">
        <f t="shared" si="18"/>
        <v>0</v>
      </c>
    </row>
    <row r="283" spans="1:22" s="26" customFormat="1" ht="36" hidden="1" customHeight="1" outlineLevel="1">
      <c r="A283" s="44" t="s">
        <v>833</v>
      </c>
      <c r="B283" s="169" t="s">
        <v>1221</v>
      </c>
      <c r="C283" s="68"/>
      <c r="D283" s="65"/>
      <c r="E283" s="66"/>
      <c r="F283" s="48" t="s">
        <v>649</v>
      </c>
      <c r="G283" s="36"/>
      <c r="H283" s="36"/>
      <c r="I283" s="36" t="s">
        <v>650</v>
      </c>
      <c r="J283" s="23">
        <v>19</v>
      </c>
      <c r="K283" s="24">
        <v>1</v>
      </c>
      <c r="L283" s="24">
        <v>1</v>
      </c>
      <c r="M283" s="24">
        <v>0</v>
      </c>
      <c r="N283" s="147">
        <v>0</v>
      </c>
      <c r="O283" s="148">
        <v>0</v>
      </c>
      <c r="P283" s="148">
        <v>0</v>
      </c>
      <c r="Q283" s="149">
        <v>0</v>
      </c>
      <c r="R283" s="38">
        <f t="shared" si="11"/>
        <v>0</v>
      </c>
      <c r="S283" s="38">
        <f t="shared" si="19"/>
        <v>1</v>
      </c>
      <c r="T283" s="24">
        <f t="shared" si="18"/>
        <v>0</v>
      </c>
    </row>
    <row r="284" spans="1:22" s="26" customFormat="1" ht="36" hidden="1" customHeight="1" outlineLevel="1">
      <c r="A284" s="44" t="s">
        <v>834</v>
      </c>
      <c r="B284" s="169" t="s">
        <v>1224</v>
      </c>
      <c r="C284" s="68"/>
      <c r="D284" s="65"/>
      <c r="E284" s="66"/>
      <c r="F284" s="48"/>
      <c r="G284" s="36"/>
      <c r="H284" s="36"/>
      <c r="I284" s="36"/>
      <c r="J284" s="23">
        <v>9</v>
      </c>
      <c r="K284" s="24">
        <v>9</v>
      </c>
      <c r="L284" s="24">
        <v>9</v>
      </c>
      <c r="M284" s="24">
        <v>0</v>
      </c>
      <c r="N284" s="147">
        <v>0</v>
      </c>
      <c r="O284" s="148">
        <v>0</v>
      </c>
      <c r="P284" s="148">
        <v>0</v>
      </c>
      <c r="Q284" s="149">
        <v>0</v>
      </c>
      <c r="R284" s="38">
        <f t="shared" si="11"/>
        <v>0</v>
      </c>
      <c r="S284" s="38">
        <f t="shared" si="19"/>
        <v>9</v>
      </c>
      <c r="T284" s="24">
        <f t="shared" si="18"/>
        <v>0</v>
      </c>
    </row>
    <row r="285" spans="1:22" s="26" customFormat="1" ht="36" hidden="1" customHeight="1" outlineLevel="1">
      <c r="A285" s="44" t="s">
        <v>1222</v>
      </c>
      <c r="B285" s="169" t="s">
        <v>1225</v>
      </c>
      <c r="C285" s="68"/>
      <c r="D285" s="65"/>
      <c r="E285" s="66"/>
      <c r="F285" s="48"/>
      <c r="G285" s="36"/>
      <c r="H285" s="36"/>
      <c r="I285" s="36"/>
      <c r="J285" s="23">
        <v>3</v>
      </c>
      <c r="K285" s="24">
        <v>0</v>
      </c>
      <c r="L285" s="24">
        <v>0</v>
      </c>
      <c r="M285" s="24">
        <v>0</v>
      </c>
      <c r="N285" s="147">
        <v>0</v>
      </c>
      <c r="O285" s="148">
        <v>0</v>
      </c>
      <c r="P285" s="148">
        <v>0</v>
      </c>
      <c r="Q285" s="149">
        <v>0</v>
      </c>
      <c r="R285" s="38">
        <v>0</v>
      </c>
      <c r="S285" s="38">
        <f t="shared" si="19"/>
        <v>0</v>
      </c>
      <c r="T285" s="24">
        <f t="shared" si="18"/>
        <v>0</v>
      </c>
    </row>
    <row r="286" spans="1:22" s="26" customFormat="1" ht="47.25" hidden="1" customHeight="1" outlineLevel="1">
      <c r="A286" s="44" t="s">
        <v>1223</v>
      </c>
      <c r="B286" s="169" t="s">
        <v>651</v>
      </c>
      <c r="C286" s="68"/>
      <c r="D286" s="65"/>
      <c r="E286" s="66"/>
      <c r="F286" s="48" t="s">
        <v>652</v>
      </c>
      <c r="G286" s="36"/>
      <c r="H286" s="36"/>
      <c r="I286" s="36" t="s">
        <v>653</v>
      </c>
      <c r="J286" s="23">
        <v>1</v>
      </c>
      <c r="K286" s="24">
        <v>1</v>
      </c>
      <c r="L286" s="24">
        <v>1</v>
      </c>
      <c r="M286" s="24">
        <v>0</v>
      </c>
      <c r="N286" s="147">
        <v>0</v>
      </c>
      <c r="O286" s="148">
        <v>0</v>
      </c>
      <c r="P286" s="148">
        <v>0</v>
      </c>
      <c r="Q286" s="149">
        <v>0</v>
      </c>
      <c r="R286" s="38">
        <f t="shared" si="11"/>
        <v>0</v>
      </c>
      <c r="S286" s="38">
        <f t="shared" si="19"/>
        <v>1</v>
      </c>
      <c r="T286" s="24">
        <f t="shared" si="18"/>
        <v>0</v>
      </c>
    </row>
    <row r="287" spans="1:22" s="26" customFormat="1" ht="28.5" customHeight="1">
      <c r="A287" s="311" t="s">
        <v>435</v>
      </c>
      <c r="B287" s="185" t="s">
        <v>191</v>
      </c>
      <c r="C287" s="69"/>
      <c r="D287" s="70"/>
      <c r="E287" s="71"/>
      <c r="F287" s="72"/>
      <c r="G287" s="73"/>
      <c r="H287" s="73"/>
      <c r="I287" s="73"/>
      <c r="J287" s="74">
        <v>0</v>
      </c>
      <c r="K287" s="24">
        <v>0</v>
      </c>
      <c r="L287" s="24">
        <v>0</v>
      </c>
      <c r="M287" s="24">
        <v>0</v>
      </c>
      <c r="N287" s="150">
        <v>0</v>
      </c>
      <c r="O287" s="151">
        <v>0</v>
      </c>
      <c r="P287" s="151">
        <v>0</v>
      </c>
      <c r="Q287" s="152">
        <v>0</v>
      </c>
      <c r="R287" s="38">
        <f t="shared" si="11"/>
        <v>0</v>
      </c>
      <c r="S287" s="38">
        <f t="shared" si="19"/>
        <v>0</v>
      </c>
      <c r="T287" s="24">
        <f t="shared" si="18"/>
        <v>0</v>
      </c>
    </row>
    <row r="288" spans="1:22" s="26" customFormat="1" ht="15.75" collapsed="1">
      <c r="A288" s="312"/>
      <c r="B288" s="186" t="s">
        <v>13</v>
      </c>
      <c r="C288" s="75"/>
      <c r="D288" s="76"/>
      <c r="E288" s="77"/>
      <c r="F288" s="78"/>
      <c r="G288" s="75"/>
      <c r="H288" s="75"/>
      <c r="I288" s="75"/>
      <c r="J288" s="79">
        <f t="shared" ref="J288:Q288" si="22">SUM(J289:J292)</f>
        <v>14</v>
      </c>
      <c r="K288" s="79">
        <f t="shared" si="22"/>
        <v>0</v>
      </c>
      <c r="L288" s="24">
        <f t="shared" si="22"/>
        <v>0</v>
      </c>
      <c r="M288" s="24">
        <f t="shared" si="22"/>
        <v>0</v>
      </c>
      <c r="N288" s="153">
        <f t="shared" si="22"/>
        <v>0</v>
      </c>
      <c r="O288" s="154">
        <f t="shared" si="22"/>
        <v>0</v>
      </c>
      <c r="P288" s="154">
        <f t="shared" si="22"/>
        <v>0</v>
      </c>
      <c r="Q288" s="155">
        <f t="shared" si="22"/>
        <v>0</v>
      </c>
      <c r="R288" s="38">
        <f t="shared" si="11"/>
        <v>0</v>
      </c>
      <c r="S288" s="38">
        <f t="shared" si="19"/>
        <v>0</v>
      </c>
      <c r="T288" s="24">
        <f>SUM(T289:T292)</f>
        <v>0</v>
      </c>
    </row>
    <row r="289" spans="1:22" s="26" customFormat="1" ht="33" hidden="1" customHeight="1" outlineLevel="1">
      <c r="A289" s="80" t="s">
        <v>436</v>
      </c>
      <c r="B289" s="168" t="s">
        <v>622</v>
      </c>
      <c r="C289" s="30" t="s">
        <v>866</v>
      </c>
      <c r="D289" s="19"/>
      <c r="E289" s="20"/>
      <c r="F289" s="81" t="s">
        <v>617</v>
      </c>
      <c r="G289" s="81" t="s">
        <v>165</v>
      </c>
      <c r="H289" s="81"/>
      <c r="I289" s="81" t="s">
        <v>618</v>
      </c>
      <c r="J289" s="23">
        <v>2</v>
      </c>
      <c r="K289" s="24">
        <v>0</v>
      </c>
      <c r="L289" s="24">
        <v>0</v>
      </c>
      <c r="M289" s="24">
        <v>0</v>
      </c>
      <c r="N289" s="147">
        <v>0</v>
      </c>
      <c r="O289" s="148">
        <v>0</v>
      </c>
      <c r="P289" s="148">
        <v>0</v>
      </c>
      <c r="Q289" s="149">
        <v>0</v>
      </c>
      <c r="R289" s="38">
        <f t="shared" si="11"/>
        <v>0</v>
      </c>
      <c r="S289" s="38">
        <f t="shared" si="19"/>
        <v>0</v>
      </c>
      <c r="T289" s="24">
        <f t="shared" si="18"/>
        <v>0</v>
      </c>
    </row>
    <row r="290" spans="1:22" s="26" customFormat="1" ht="15.75" hidden="1" customHeight="1" outlineLevel="1">
      <c r="A290" s="80" t="s">
        <v>437</v>
      </c>
      <c r="B290" s="168" t="s">
        <v>192</v>
      </c>
      <c r="C290" s="30" t="s">
        <v>866</v>
      </c>
      <c r="D290" s="19"/>
      <c r="E290" s="20"/>
      <c r="F290" s="81" t="s">
        <v>619</v>
      </c>
      <c r="G290" s="81" t="s">
        <v>620</v>
      </c>
      <c r="H290" s="81"/>
      <c r="I290" s="81">
        <v>578753</v>
      </c>
      <c r="J290" s="23">
        <v>9</v>
      </c>
      <c r="K290" s="24">
        <v>0</v>
      </c>
      <c r="L290" s="24">
        <v>0</v>
      </c>
      <c r="M290" s="24">
        <v>0</v>
      </c>
      <c r="N290" s="147">
        <v>0</v>
      </c>
      <c r="O290" s="148">
        <v>0</v>
      </c>
      <c r="P290" s="148">
        <v>0</v>
      </c>
      <c r="Q290" s="149">
        <v>0</v>
      </c>
      <c r="R290" s="38">
        <f t="shared" si="11"/>
        <v>0</v>
      </c>
      <c r="S290" s="38">
        <f t="shared" si="19"/>
        <v>0</v>
      </c>
      <c r="T290" s="24">
        <f t="shared" si="18"/>
        <v>0</v>
      </c>
    </row>
    <row r="291" spans="1:22" s="26" customFormat="1" ht="45" hidden="1" customHeight="1" outlineLevel="1">
      <c r="A291" s="80" t="s">
        <v>438</v>
      </c>
      <c r="B291" s="168" t="s">
        <v>1218</v>
      </c>
      <c r="C291" s="30"/>
      <c r="D291" s="19"/>
      <c r="E291" s="20"/>
      <c r="F291" s="81"/>
      <c r="G291" s="81"/>
      <c r="H291" s="81"/>
      <c r="I291" s="81"/>
      <c r="J291" s="23">
        <v>2</v>
      </c>
      <c r="K291" s="24">
        <v>0</v>
      </c>
      <c r="L291" s="24">
        <v>0</v>
      </c>
      <c r="M291" s="24">
        <v>0</v>
      </c>
      <c r="N291" s="147">
        <v>0</v>
      </c>
      <c r="O291" s="148">
        <v>0</v>
      </c>
      <c r="P291" s="148">
        <v>0</v>
      </c>
      <c r="Q291" s="149">
        <v>0</v>
      </c>
      <c r="R291" s="38">
        <f t="shared" si="11"/>
        <v>0</v>
      </c>
      <c r="S291" s="38">
        <f t="shared" si="19"/>
        <v>0</v>
      </c>
      <c r="T291" s="24">
        <f t="shared" si="18"/>
        <v>0</v>
      </c>
    </row>
    <row r="292" spans="1:22" s="34" customFormat="1" ht="47.25" hidden="1" customHeight="1" outlineLevel="1">
      <c r="A292" s="80" t="s">
        <v>1217</v>
      </c>
      <c r="B292" s="168" t="s">
        <v>621</v>
      </c>
      <c r="C292" s="30" t="s">
        <v>866</v>
      </c>
      <c r="D292" s="31"/>
      <c r="E292" s="32"/>
      <c r="F292" s="81" t="s">
        <v>623</v>
      </c>
      <c r="G292" s="81" t="s">
        <v>165</v>
      </c>
      <c r="H292" s="81"/>
      <c r="I292" s="81" t="s">
        <v>624</v>
      </c>
      <c r="J292" s="23">
        <v>1</v>
      </c>
      <c r="K292" s="24">
        <v>0</v>
      </c>
      <c r="L292" s="24">
        <v>0</v>
      </c>
      <c r="M292" s="24">
        <v>0</v>
      </c>
      <c r="N292" s="147">
        <v>0</v>
      </c>
      <c r="O292" s="148">
        <v>0</v>
      </c>
      <c r="P292" s="148">
        <v>0</v>
      </c>
      <c r="Q292" s="149">
        <v>0</v>
      </c>
      <c r="R292" s="38">
        <f t="shared" si="11"/>
        <v>0</v>
      </c>
      <c r="S292" s="38">
        <f t="shared" si="19"/>
        <v>0</v>
      </c>
      <c r="T292" s="24">
        <f t="shared" si="18"/>
        <v>0</v>
      </c>
      <c r="U292" s="26"/>
      <c r="V292" s="26"/>
    </row>
    <row r="293" spans="1:22" s="26" customFormat="1" ht="51.75" customHeight="1">
      <c r="A293" s="313" t="s">
        <v>320</v>
      </c>
      <c r="B293" s="185" t="s">
        <v>1057</v>
      </c>
      <c r="C293" s="18"/>
      <c r="D293" s="82">
        <v>40569</v>
      </c>
      <c r="E293" s="83" t="s">
        <v>654</v>
      </c>
      <c r="F293" s="21" t="s">
        <v>655</v>
      </c>
      <c r="G293" s="22"/>
      <c r="H293" s="84" t="s">
        <v>656</v>
      </c>
      <c r="I293" s="22">
        <v>715557</v>
      </c>
      <c r="J293" s="23">
        <v>3</v>
      </c>
      <c r="K293" s="24">
        <v>0</v>
      </c>
      <c r="L293" s="24">
        <v>3</v>
      </c>
      <c r="M293" s="24">
        <v>0</v>
      </c>
      <c r="N293" s="147">
        <v>0</v>
      </c>
      <c r="O293" s="148">
        <v>0</v>
      </c>
      <c r="P293" s="148">
        <v>0</v>
      </c>
      <c r="Q293" s="149">
        <v>0</v>
      </c>
      <c r="R293" s="38">
        <f t="shared" si="11"/>
        <v>0</v>
      </c>
      <c r="S293" s="38">
        <f t="shared" si="19"/>
        <v>3</v>
      </c>
      <c r="T293" s="24">
        <f t="shared" si="18"/>
        <v>0</v>
      </c>
    </row>
    <row r="294" spans="1:22" s="26" customFormat="1" ht="15.75" collapsed="1">
      <c r="A294" s="314"/>
      <c r="B294" s="167" t="s">
        <v>13</v>
      </c>
      <c r="C294" s="28"/>
      <c r="D294" s="19"/>
      <c r="E294" s="20"/>
      <c r="F294" s="21"/>
      <c r="G294" s="28"/>
      <c r="H294" s="28"/>
      <c r="I294" s="28"/>
      <c r="J294" s="23">
        <f>SUM(J295:J296)</f>
        <v>2</v>
      </c>
      <c r="K294" s="23">
        <f>SUM(K295:K296)</f>
        <v>0</v>
      </c>
      <c r="L294" s="23">
        <f>SUM(L295:L296)</f>
        <v>2</v>
      </c>
      <c r="M294" s="23">
        <f>SUM(M295:M296)</f>
        <v>0</v>
      </c>
      <c r="N294" s="147">
        <f>SUM(N296:N296)</f>
        <v>0</v>
      </c>
      <c r="O294" s="148">
        <f>SUM(O296:O296)</f>
        <v>0</v>
      </c>
      <c r="P294" s="148">
        <f>SUM(P296:P296)</f>
        <v>0</v>
      </c>
      <c r="Q294" s="149">
        <f>SUM(Q296:Q296)</f>
        <v>0</v>
      </c>
      <c r="R294" s="38">
        <f t="shared" si="11"/>
        <v>0</v>
      </c>
      <c r="S294" s="38">
        <f t="shared" si="19"/>
        <v>2</v>
      </c>
      <c r="T294" s="24">
        <f>SUM(T295:T296)</f>
        <v>0</v>
      </c>
    </row>
    <row r="295" spans="1:22" s="26" customFormat="1" ht="31.5" hidden="1" outlineLevel="1">
      <c r="A295" s="29" t="s">
        <v>439</v>
      </c>
      <c r="B295" s="169" t="s">
        <v>1215</v>
      </c>
      <c r="C295" s="28"/>
      <c r="D295" s="19"/>
      <c r="E295" s="20"/>
      <c r="F295" s="21"/>
      <c r="G295" s="28"/>
      <c r="H295" s="28"/>
      <c r="I295" s="28"/>
      <c r="J295" s="23">
        <v>0</v>
      </c>
      <c r="K295" s="24">
        <v>0</v>
      </c>
      <c r="L295" s="24">
        <v>0</v>
      </c>
      <c r="M295" s="24">
        <v>0</v>
      </c>
      <c r="N295" s="147">
        <v>0</v>
      </c>
      <c r="O295" s="148">
        <v>0</v>
      </c>
      <c r="P295" s="148">
        <v>0</v>
      </c>
      <c r="Q295" s="149">
        <v>0</v>
      </c>
      <c r="R295" s="38">
        <f t="shared" si="11"/>
        <v>0</v>
      </c>
      <c r="S295" s="38">
        <f t="shared" si="19"/>
        <v>0</v>
      </c>
      <c r="T295" s="24">
        <f t="shared" si="18"/>
        <v>0</v>
      </c>
    </row>
    <row r="296" spans="1:22" s="34" customFormat="1" ht="53.25" hidden="1" customHeight="1" outlineLevel="1">
      <c r="A296" s="29" t="s">
        <v>1214</v>
      </c>
      <c r="B296" s="168" t="s">
        <v>657</v>
      </c>
      <c r="C296" s="30" t="s">
        <v>866</v>
      </c>
      <c r="D296" s="31"/>
      <c r="E296" s="32"/>
      <c r="F296" s="33" t="s">
        <v>658</v>
      </c>
      <c r="G296" s="30"/>
      <c r="H296" s="85" t="s">
        <v>659</v>
      </c>
      <c r="I296" s="86">
        <v>560588</v>
      </c>
      <c r="J296" s="23">
        <v>2</v>
      </c>
      <c r="K296" s="24">
        <v>0</v>
      </c>
      <c r="L296" s="24">
        <v>2</v>
      </c>
      <c r="M296" s="24">
        <v>0</v>
      </c>
      <c r="N296" s="147">
        <v>0</v>
      </c>
      <c r="O296" s="148">
        <v>0</v>
      </c>
      <c r="P296" s="148">
        <v>0</v>
      </c>
      <c r="Q296" s="149">
        <v>0</v>
      </c>
      <c r="R296" s="38">
        <f t="shared" si="11"/>
        <v>0</v>
      </c>
      <c r="S296" s="38">
        <f t="shared" si="19"/>
        <v>2</v>
      </c>
      <c r="T296" s="24">
        <f t="shared" si="18"/>
        <v>0</v>
      </c>
      <c r="U296" s="26"/>
      <c r="V296" s="26"/>
    </row>
    <row r="297" spans="1:22" s="26" customFormat="1" ht="32.25" customHeight="1">
      <c r="A297" s="313" t="s">
        <v>440</v>
      </c>
      <c r="B297" s="185" t="s">
        <v>1056</v>
      </c>
      <c r="C297" s="18"/>
      <c r="D297" s="19"/>
      <c r="E297" s="20"/>
      <c r="F297" s="21"/>
      <c r="G297" s="22"/>
      <c r="H297" s="22"/>
      <c r="I297" s="22"/>
      <c r="J297" s="23">
        <v>2</v>
      </c>
      <c r="K297" s="24">
        <v>0</v>
      </c>
      <c r="L297" s="24">
        <v>1</v>
      </c>
      <c r="M297" s="24">
        <v>0</v>
      </c>
      <c r="N297" s="147">
        <v>0</v>
      </c>
      <c r="O297" s="148">
        <v>0</v>
      </c>
      <c r="P297" s="148">
        <v>0</v>
      </c>
      <c r="Q297" s="149">
        <v>0</v>
      </c>
      <c r="R297" s="38">
        <f t="shared" si="11"/>
        <v>0</v>
      </c>
      <c r="S297" s="38">
        <f t="shared" si="19"/>
        <v>1</v>
      </c>
      <c r="T297" s="24">
        <f t="shared" si="18"/>
        <v>0</v>
      </c>
    </row>
    <row r="298" spans="1:22" s="26" customFormat="1" ht="39.75" customHeight="1" collapsed="1">
      <c r="A298" s="314"/>
      <c r="B298" s="167" t="s">
        <v>13</v>
      </c>
      <c r="C298" s="28"/>
      <c r="D298" s="19"/>
      <c r="E298" s="20"/>
      <c r="F298" s="33"/>
      <c r="G298" s="30"/>
      <c r="H298" s="30"/>
      <c r="I298" s="30"/>
      <c r="J298" s="23">
        <f>SUM(J299:J299)</f>
        <v>0</v>
      </c>
      <c r="K298" s="24">
        <v>0</v>
      </c>
      <c r="L298" s="24">
        <v>0</v>
      </c>
      <c r="M298" s="24">
        <v>0</v>
      </c>
      <c r="N298" s="147">
        <f>SUM(N299:N299)</f>
        <v>0</v>
      </c>
      <c r="O298" s="148">
        <f>SUM(O299:O299)</f>
        <v>0</v>
      </c>
      <c r="P298" s="148">
        <f>SUM(P299:P299)</f>
        <v>0</v>
      </c>
      <c r="Q298" s="149">
        <f>SUM(Q299:Q299)</f>
        <v>0</v>
      </c>
      <c r="R298" s="38">
        <f t="shared" si="11"/>
        <v>0</v>
      </c>
      <c r="S298" s="38">
        <f t="shared" si="19"/>
        <v>0</v>
      </c>
      <c r="T298" s="24">
        <f>SUM(T299:T299)</f>
        <v>0</v>
      </c>
    </row>
    <row r="299" spans="1:22" s="34" customFormat="1" ht="24.75" hidden="1" customHeight="1" outlineLevel="1">
      <c r="A299" s="29" t="s">
        <v>441</v>
      </c>
      <c r="B299" s="168"/>
      <c r="C299" s="30"/>
      <c r="D299" s="31"/>
      <c r="E299" s="32"/>
      <c r="F299" s="33"/>
      <c r="G299" s="30"/>
      <c r="H299" s="30"/>
      <c r="I299" s="30"/>
      <c r="J299" s="23"/>
      <c r="K299" s="24"/>
      <c r="L299" s="24"/>
      <c r="M299" s="24"/>
      <c r="N299" s="147"/>
      <c r="O299" s="148"/>
      <c r="P299" s="148"/>
      <c r="Q299" s="149"/>
      <c r="R299" s="38">
        <f t="shared" si="11"/>
        <v>0</v>
      </c>
      <c r="S299" s="38">
        <f t="shared" si="19"/>
        <v>0</v>
      </c>
      <c r="T299" s="24">
        <f t="shared" si="18"/>
        <v>0</v>
      </c>
      <c r="U299" s="26"/>
      <c r="V299" s="26"/>
    </row>
    <row r="300" spans="1:22" s="26" customFormat="1" ht="31.5">
      <c r="A300" s="313" t="s">
        <v>295</v>
      </c>
      <c r="B300" s="185" t="s">
        <v>1055</v>
      </c>
      <c r="C300" s="18"/>
      <c r="D300" s="19"/>
      <c r="E300" s="20"/>
      <c r="F300" s="21"/>
      <c r="G300" s="22"/>
      <c r="H300" s="22"/>
      <c r="I300" s="22"/>
      <c r="J300" s="23">
        <v>0</v>
      </c>
      <c r="K300" s="24">
        <v>0</v>
      </c>
      <c r="L300" s="24">
        <v>0</v>
      </c>
      <c r="M300" s="24">
        <v>0</v>
      </c>
      <c r="N300" s="147">
        <v>0</v>
      </c>
      <c r="O300" s="148">
        <v>0</v>
      </c>
      <c r="P300" s="148">
        <v>0</v>
      </c>
      <c r="Q300" s="149">
        <v>0</v>
      </c>
      <c r="R300" s="38">
        <f t="shared" si="11"/>
        <v>0</v>
      </c>
      <c r="S300" s="38">
        <f t="shared" si="19"/>
        <v>0</v>
      </c>
      <c r="T300" s="24">
        <f t="shared" si="18"/>
        <v>0</v>
      </c>
    </row>
    <row r="301" spans="1:22" s="26" customFormat="1" ht="15.75" collapsed="1">
      <c r="A301" s="314"/>
      <c r="B301" s="167" t="s">
        <v>13</v>
      </c>
      <c r="C301" s="28"/>
      <c r="D301" s="19"/>
      <c r="E301" s="20"/>
      <c r="F301" s="21"/>
      <c r="G301" s="28"/>
      <c r="H301" s="28"/>
      <c r="I301" s="28"/>
      <c r="J301" s="23">
        <f t="shared" ref="J301:Q301" si="23">SUM(J302:J303)</f>
        <v>11</v>
      </c>
      <c r="K301" s="23">
        <f t="shared" si="23"/>
        <v>0</v>
      </c>
      <c r="L301" s="24">
        <f t="shared" si="23"/>
        <v>1</v>
      </c>
      <c r="M301" s="24">
        <f t="shared" si="23"/>
        <v>10</v>
      </c>
      <c r="N301" s="147">
        <f t="shared" si="23"/>
        <v>10</v>
      </c>
      <c r="O301" s="148">
        <f t="shared" si="23"/>
        <v>0</v>
      </c>
      <c r="P301" s="148">
        <f t="shared" si="23"/>
        <v>0</v>
      </c>
      <c r="Q301" s="149">
        <f t="shared" si="23"/>
        <v>0</v>
      </c>
      <c r="R301" s="38">
        <f t="shared" si="11"/>
        <v>10</v>
      </c>
      <c r="S301" s="38">
        <f t="shared" si="19"/>
        <v>11</v>
      </c>
      <c r="T301" s="24">
        <f>SUM(T302:T303)</f>
        <v>0</v>
      </c>
    </row>
    <row r="302" spans="1:22" s="34" customFormat="1" ht="15.75" hidden="1" customHeight="1" outlineLevel="1">
      <c r="A302" s="29" t="s">
        <v>442</v>
      </c>
      <c r="B302" s="168" t="s">
        <v>1063</v>
      </c>
      <c r="C302" s="30" t="s">
        <v>866</v>
      </c>
      <c r="D302" s="31"/>
      <c r="E302" s="32"/>
      <c r="F302" s="33"/>
      <c r="G302" s="30"/>
      <c r="H302" s="30"/>
      <c r="I302" s="30"/>
      <c r="J302" s="23">
        <v>1</v>
      </c>
      <c r="K302" s="24">
        <v>0</v>
      </c>
      <c r="L302" s="24">
        <v>1</v>
      </c>
      <c r="M302" s="24">
        <v>0</v>
      </c>
      <c r="N302" s="147">
        <v>0</v>
      </c>
      <c r="O302" s="148">
        <v>0</v>
      </c>
      <c r="P302" s="148">
        <v>0</v>
      </c>
      <c r="Q302" s="149">
        <v>0</v>
      </c>
      <c r="R302" s="38">
        <f t="shared" si="11"/>
        <v>0</v>
      </c>
      <c r="S302" s="38">
        <f t="shared" si="19"/>
        <v>1</v>
      </c>
      <c r="T302" s="24">
        <f t="shared" si="18"/>
        <v>0</v>
      </c>
      <c r="U302" s="26"/>
      <c r="V302" s="26"/>
    </row>
    <row r="303" spans="1:22" s="34" customFormat="1" ht="88.5" hidden="1" customHeight="1" outlineLevel="1">
      <c r="A303" s="29" t="s">
        <v>443</v>
      </c>
      <c r="B303" s="168" t="s">
        <v>1194</v>
      </c>
      <c r="C303" s="30" t="s">
        <v>866</v>
      </c>
      <c r="D303" s="31"/>
      <c r="E303" s="32"/>
      <c r="F303" s="33"/>
      <c r="G303" s="30"/>
      <c r="H303" s="30"/>
      <c r="I303" s="30"/>
      <c r="J303" s="23">
        <v>10</v>
      </c>
      <c r="K303" s="24">
        <v>0</v>
      </c>
      <c r="L303" s="24">
        <v>0</v>
      </c>
      <c r="M303" s="24">
        <v>10</v>
      </c>
      <c r="N303" s="147">
        <v>10</v>
      </c>
      <c r="O303" s="148">
        <v>0</v>
      </c>
      <c r="P303" s="148">
        <v>0</v>
      </c>
      <c r="Q303" s="149">
        <v>0</v>
      </c>
      <c r="R303" s="38">
        <f t="shared" si="11"/>
        <v>10</v>
      </c>
      <c r="S303" s="38">
        <f t="shared" si="19"/>
        <v>10</v>
      </c>
      <c r="T303" s="24">
        <f t="shared" si="18"/>
        <v>0</v>
      </c>
      <c r="U303" s="26"/>
      <c r="V303" s="26"/>
    </row>
    <row r="304" spans="1:22" s="26" customFormat="1" ht="15.75">
      <c r="A304" s="313" t="s">
        <v>444</v>
      </c>
      <c r="B304" s="166" t="s">
        <v>194</v>
      </c>
      <c r="C304" s="18"/>
      <c r="D304" s="19">
        <v>40569</v>
      </c>
      <c r="E304" s="20" t="s">
        <v>542</v>
      </c>
      <c r="F304" s="21" t="s">
        <v>1383</v>
      </c>
      <c r="G304" s="22"/>
      <c r="H304" s="22"/>
      <c r="I304" s="22" t="s">
        <v>1384</v>
      </c>
      <c r="J304" s="23">
        <v>5</v>
      </c>
      <c r="K304" s="24">
        <v>0</v>
      </c>
      <c r="L304" s="24">
        <v>5</v>
      </c>
      <c r="M304" s="24">
        <v>0</v>
      </c>
      <c r="N304" s="147">
        <v>0</v>
      </c>
      <c r="O304" s="148">
        <v>0</v>
      </c>
      <c r="P304" s="148">
        <v>0</v>
      </c>
      <c r="Q304" s="149">
        <v>0</v>
      </c>
      <c r="R304" s="38">
        <f t="shared" ref="R304:R347" si="24">SUM(N304:Q304)</f>
        <v>0</v>
      </c>
      <c r="S304" s="38">
        <f t="shared" si="19"/>
        <v>5</v>
      </c>
      <c r="T304" s="24">
        <f t="shared" si="18"/>
        <v>0</v>
      </c>
    </row>
    <row r="305" spans="1:20" s="26" customFormat="1" ht="15.75" collapsed="1">
      <c r="A305" s="314"/>
      <c r="B305" s="167" t="s">
        <v>13</v>
      </c>
      <c r="C305" s="28"/>
      <c r="D305" s="19"/>
      <c r="E305" s="20"/>
      <c r="F305" s="21"/>
      <c r="G305" s="28"/>
      <c r="H305" s="28"/>
      <c r="I305" s="28"/>
      <c r="J305" s="23">
        <f t="shared" ref="J305:Q305" si="25">SUM(J306:J324)</f>
        <v>202</v>
      </c>
      <c r="K305" s="23">
        <f t="shared" si="25"/>
        <v>18</v>
      </c>
      <c r="L305" s="24">
        <f t="shared" si="25"/>
        <v>126</v>
      </c>
      <c r="M305" s="24">
        <f t="shared" si="25"/>
        <v>18</v>
      </c>
      <c r="N305" s="147">
        <f t="shared" si="25"/>
        <v>0</v>
      </c>
      <c r="O305" s="148">
        <f t="shared" si="25"/>
        <v>0</v>
      </c>
      <c r="P305" s="148">
        <f t="shared" si="25"/>
        <v>0</v>
      </c>
      <c r="Q305" s="149">
        <f t="shared" si="25"/>
        <v>0</v>
      </c>
      <c r="R305" s="38">
        <f t="shared" si="24"/>
        <v>0</v>
      </c>
      <c r="S305" s="38">
        <f t="shared" si="19"/>
        <v>126</v>
      </c>
      <c r="T305" s="24">
        <f>SUM(T306:T324)</f>
        <v>18</v>
      </c>
    </row>
    <row r="306" spans="1:20" s="26" customFormat="1" ht="36.75" hidden="1" customHeight="1" outlineLevel="1">
      <c r="A306" s="44" t="s">
        <v>445</v>
      </c>
      <c r="B306" s="169" t="s">
        <v>509</v>
      </c>
      <c r="C306" s="30" t="s">
        <v>866</v>
      </c>
      <c r="D306" s="87">
        <v>40918</v>
      </c>
      <c r="E306" s="66" t="s">
        <v>543</v>
      </c>
      <c r="F306" s="48" t="s">
        <v>544</v>
      </c>
      <c r="G306" s="36"/>
      <c r="H306" s="36"/>
      <c r="I306" s="36" t="s">
        <v>545</v>
      </c>
      <c r="J306" s="23">
        <v>7</v>
      </c>
      <c r="K306" s="24">
        <v>0</v>
      </c>
      <c r="L306" s="24">
        <v>7</v>
      </c>
      <c r="M306" s="24">
        <v>0</v>
      </c>
      <c r="N306" s="147">
        <v>0</v>
      </c>
      <c r="O306" s="148">
        <v>0</v>
      </c>
      <c r="P306" s="148">
        <v>0</v>
      </c>
      <c r="Q306" s="149">
        <v>0</v>
      </c>
      <c r="R306" s="38">
        <f t="shared" si="24"/>
        <v>0</v>
      </c>
      <c r="S306" s="38">
        <f t="shared" si="19"/>
        <v>7</v>
      </c>
      <c r="T306" s="24">
        <f t="shared" si="18"/>
        <v>0</v>
      </c>
    </row>
    <row r="307" spans="1:20" s="26" customFormat="1" ht="31.5" hidden="1" customHeight="1" outlineLevel="1">
      <c r="A307" s="44" t="s">
        <v>462</v>
      </c>
      <c r="B307" s="169" t="s">
        <v>510</v>
      </c>
      <c r="C307" s="30" t="s">
        <v>866</v>
      </c>
      <c r="D307" s="87">
        <v>40938</v>
      </c>
      <c r="E307" s="66" t="s">
        <v>546</v>
      </c>
      <c r="F307" s="48" t="s">
        <v>547</v>
      </c>
      <c r="G307" s="36"/>
      <c r="H307" s="36"/>
      <c r="I307" s="36" t="s">
        <v>548</v>
      </c>
      <c r="J307" s="23">
        <v>8</v>
      </c>
      <c r="K307" s="24">
        <v>0</v>
      </c>
      <c r="L307" s="24">
        <v>8</v>
      </c>
      <c r="M307" s="24">
        <v>0</v>
      </c>
      <c r="N307" s="147">
        <v>0</v>
      </c>
      <c r="O307" s="148">
        <v>0</v>
      </c>
      <c r="P307" s="148">
        <v>0</v>
      </c>
      <c r="Q307" s="149">
        <v>0</v>
      </c>
      <c r="R307" s="38">
        <f t="shared" si="24"/>
        <v>0</v>
      </c>
      <c r="S307" s="38">
        <f t="shared" si="19"/>
        <v>8</v>
      </c>
      <c r="T307" s="24">
        <f t="shared" si="18"/>
        <v>0</v>
      </c>
    </row>
    <row r="308" spans="1:20" s="26" customFormat="1" ht="31.5" hidden="1" customHeight="1" outlineLevel="1">
      <c r="A308" s="44" t="s">
        <v>526</v>
      </c>
      <c r="B308" s="169" t="s">
        <v>511</v>
      </c>
      <c r="C308" s="30" t="s">
        <v>866</v>
      </c>
      <c r="D308" s="87">
        <v>40934</v>
      </c>
      <c r="E308" s="66" t="s">
        <v>447</v>
      </c>
      <c r="F308" s="48" t="s">
        <v>549</v>
      </c>
      <c r="G308" s="36"/>
      <c r="H308" s="36"/>
      <c r="I308" s="36" t="s">
        <v>550</v>
      </c>
      <c r="J308" s="23">
        <v>6</v>
      </c>
      <c r="K308" s="24">
        <v>0</v>
      </c>
      <c r="L308" s="24">
        <v>6</v>
      </c>
      <c r="M308" s="24">
        <v>0</v>
      </c>
      <c r="N308" s="147">
        <v>0</v>
      </c>
      <c r="O308" s="148">
        <v>0</v>
      </c>
      <c r="P308" s="148">
        <v>0</v>
      </c>
      <c r="Q308" s="149">
        <v>0</v>
      </c>
      <c r="R308" s="38">
        <f t="shared" si="24"/>
        <v>0</v>
      </c>
      <c r="S308" s="38">
        <f t="shared" si="19"/>
        <v>6</v>
      </c>
      <c r="T308" s="24">
        <f t="shared" si="18"/>
        <v>0</v>
      </c>
    </row>
    <row r="309" spans="1:20" s="26" customFormat="1" ht="15.75" hidden="1" customHeight="1" outlineLevel="1">
      <c r="A309" s="44" t="s">
        <v>527</v>
      </c>
      <c r="B309" s="169" t="s">
        <v>512</v>
      </c>
      <c r="C309" s="30" t="s">
        <v>866</v>
      </c>
      <c r="D309" s="87">
        <v>40935</v>
      </c>
      <c r="E309" s="66" t="s">
        <v>551</v>
      </c>
      <c r="F309" s="48" t="s">
        <v>552</v>
      </c>
      <c r="G309" s="36"/>
      <c r="H309" s="36"/>
      <c r="I309" s="36" t="s">
        <v>553</v>
      </c>
      <c r="J309" s="23">
        <v>9</v>
      </c>
      <c r="K309" s="24">
        <v>0</v>
      </c>
      <c r="L309" s="24">
        <v>8</v>
      </c>
      <c r="M309" s="24">
        <v>0</v>
      </c>
      <c r="N309" s="147">
        <v>0</v>
      </c>
      <c r="O309" s="148">
        <v>0</v>
      </c>
      <c r="P309" s="148">
        <v>0</v>
      </c>
      <c r="Q309" s="149">
        <v>0</v>
      </c>
      <c r="R309" s="38">
        <f t="shared" si="24"/>
        <v>0</v>
      </c>
      <c r="S309" s="38">
        <f t="shared" ref="S309:S339" si="26">L309+R309</f>
        <v>8</v>
      </c>
      <c r="T309" s="24">
        <f t="shared" si="18"/>
        <v>0</v>
      </c>
    </row>
    <row r="310" spans="1:20" s="26" customFormat="1" ht="31.5" hidden="1" customHeight="1" outlineLevel="1">
      <c r="A310" s="44" t="s">
        <v>528</v>
      </c>
      <c r="B310" s="169" t="s">
        <v>513</v>
      </c>
      <c r="C310" s="30" t="s">
        <v>866</v>
      </c>
      <c r="D310" s="87">
        <v>40938</v>
      </c>
      <c r="E310" s="66" t="s">
        <v>447</v>
      </c>
      <c r="F310" s="48" t="s">
        <v>554</v>
      </c>
      <c r="G310" s="36"/>
      <c r="H310" s="36"/>
      <c r="I310" s="36" t="s">
        <v>555</v>
      </c>
      <c r="J310" s="23">
        <v>7</v>
      </c>
      <c r="K310" s="24">
        <v>0</v>
      </c>
      <c r="L310" s="24">
        <v>7</v>
      </c>
      <c r="M310" s="24">
        <v>0</v>
      </c>
      <c r="N310" s="147">
        <v>0</v>
      </c>
      <c r="O310" s="148">
        <v>0</v>
      </c>
      <c r="P310" s="148">
        <v>0</v>
      </c>
      <c r="Q310" s="149">
        <v>0</v>
      </c>
      <c r="R310" s="38">
        <f t="shared" si="24"/>
        <v>0</v>
      </c>
      <c r="S310" s="38">
        <f t="shared" si="26"/>
        <v>7</v>
      </c>
      <c r="T310" s="24">
        <f t="shared" si="18"/>
        <v>0</v>
      </c>
    </row>
    <row r="311" spans="1:20" s="26" customFormat="1" ht="31.5" hidden="1" customHeight="1" outlineLevel="1">
      <c r="A311" s="44" t="s">
        <v>529</v>
      </c>
      <c r="B311" s="169" t="s">
        <v>514</v>
      </c>
      <c r="C311" s="30" t="s">
        <v>866</v>
      </c>
      <c r="D311" s="87">
        <v>40948</v>
      </c>
      <c r="E311" s="66" t="s">
        <v>434</v>
      </c>
      <c r="F311" s="48" t="s">
        <v>556</v>
      </c>
      <c r="G311" s="36"/>
      <c r="H311" s="36"/>
      <c r="I311" s="36" t="s">
        <v>557</v>
      </c>
      <c r="J311" s="23">
        <v>5</v>
      </c>
      <c r="K311" s="24">
        <v>0</v>
      </c>
      <c r="L311" s="24">
        <v>5</v>
      </c>
      <c r="M311" s="24">
        <v>0</v>
      </c>
      <c r="N311" s="147">
        <v>0</v>
      </c>
      <c r="O311" s="148">
        <v>0</v>
      </c>
      <c r="P311" s="148">
        <v>0</v>
      </c>
      <c r="Q311" s="149">
        <v>0</v>
      </c>
      <c r="R311" s="38">
        <f t="shared" si="24"/>
        <v>0</v>
      </c>
      <c r="S311" s="38">
        <f t="shared" si="26"/>
        <v>5</v>
      </c>
      <c r="T311" s="24">
        <f t="shared" si="18"/>
        <v>0</v>
      </c>
    </row>
    <row r="312" spans="1:20" s="26" customFormat="1" ht="31.5" hidden="1" customHeight="1" outlineLevel="1">
      <c r="A312" s="44" t="s">
        <v>530</v>
      </c>
      <c r="B312" s="169" t="s">
        <v>515</v>
      </c>
      <c r="C312" s="30" t="s">
        <v>866</v>
      </c>
      <c r="D312" s="87">
        <v>40934</v>
      </c>
      <c r="E312" s="66" t="s">
        <v>132</v>
      </c>
      <c r="F312" s="48" t="s">
        <v>558</v>
      </c>
      <c r="G312" s="36"/>
      <c r="H312" s="36"/>
      <c r="I312" s="36" t="s">
        <v>559</v>
      </c>
      <c r="J312" s="23">
        <v>7</v>
      </c>
      <c r="K312" s="24">
        <v>0</v>
      </c>
      <c r="L312" s="24">
        <v>7</v>
      </c>
      <c r="M312" s="24">
        <v>0</v>
      </c>
      <c r="N312" s="147">
        <v>0</v>
      </c>
      <c r="O312" s="148">
        <v>0</v>
      </c>
      <c r="P312" s="148">
        <v>0</v>
      </c>
      <c r="Q312" s="149">
        <v>0</v>
      </c>
      <c r="R312" s="38">
        <f t="shared" si="24"/>
        <v>0</v>
      </c>
      <c r="S312" s="38">
        <f t="shared" si="26"/>
        <v>7</v>
      </c>
      <c r="T312" s="24">
        <f t="shared" si="18"/>
        <v>0</v>
      </c>
    </row>
    <row r="313" spans="1:20" s="26" customFormat="1" ht="31.5" hidden="1" customHeight="1" outlineLevel="1">
      <c r="A313" s="44" t="s">
        <v>531</v>
      </c>
      <c r="B313" s="169" t="s">
        <v>516</v>
      </c>
      <c r="C313" s="30" t="s">
        <v>866</v>
      </c>
      <c r="D313" s="87">
        <v>40938</v>
      </c>
      <c r="E313" s="66" t="s">
        <v>560</v>
      </c>
      <c r="F313" s="48" t="s">
        <v>561</v>
      </c>
      <c r="G313" s="36"/>
      <c r="H313" s="36"/>
      <c r="I313" s="36" t="s">
        <v>562</v>
      </c>
      <c r="J313" s="23">
        <v>9</v>
      </c>
      <c r="K313" s="24">
        <v>0</v>
      </c>
      <c r="L313" s="24">
        <v>9</v>
      </c>
      <c r="M313" s="24">
        <v>0</v>
      </c>
      <c r="N313" s="147">
        <v>0</v>
      </c>
      <c r="O313" s="148">
        <v>0</v>
      </c>
      <c r="P313" s="148">
        <v>0</v>
      </c>
      <c r="Q313" s="149">
        <v>0</v>
      </c>
      <c r="R313" s="38">
        <f t="shared" si="24"/>
        <v>0</v>
      </c>
      <c r="S313" s="38">
        <f t="shared" si="26"/>
        <v>9</v>
      </c>
      <c r="T313" s="24">
        <f t="shared" si="18"/>
        <v>0</v>
      </c>
    </row>
    <row r="314" spans="1:20" s="26" customFormat="1" ht="31.5" hidden="1" customHeight="1" outlineLevel="1">
      <c r="A314" s="44" t="s">
        <v>532</v>
      </c>
      <c r="B314" s="169" t="s">
        <v>517</v>
      </c>
      <c r="C314" s="30" t="s">
        <v>866</v>
      </c>
      <c r="D314" s="87">
        <v>40940</v>
      </c>
      <c r="E314" s="66" t="s">
        <v>435</v>
      </c>
      <c r="F314" s="48" t="s">
        <v>563</v>
      </c>
      <c r="G314" s="36"/>
      <c r="H314" s="36"/>
      <c r="I314" s="36" t="s">
        <v>564</v>
      </c>
      <c r="J314" s="23">
        <v>6</v>
      </c>
      <c r="K314" s="24">
        <v>0</v>
      </c>
      <c r="L314" s="24">
        <v>6</v>
      </c>
      <c r="M314" s="24">
        <v>0</v>
      </c>
      <c r="N314" s="147">
        <v>0</v>
      </c>
      <c r="O314" s="148">
        <v>0</v>
      </c>
      <c r="P314" s="148">
        <v>0</v>
      </c>
      <c r="Q314" s="149">
        <v>0</v>
      </c>
      <c r="R314" s="38">
        <f t="shared" si="24"/>
        <v>0</v>
      </c>
      <c r="S314" s="38">
        <f t="shared" si="26"/>
        <v>6</v>
      </c>
      <c r="T314" s="24">
        <f t="shared" si="18"/>
        <v>0</v>
      </c>
    </row>
    <row r="315" spans="1:20" s="26" customFormat="1" ht="31.5" hidden="1" customHeight="1" outlineLevel="1">
      <c r="A315" s="44" t="s">
        <v>533</v>
      </c>
      <c r="B315" s="169" t="s">
        <v>518</v>
      </c>
      <c r="C315" s="30" t="s">
        <v>866</v>
      </c>
      <c r="D315" s="87">
        <v>40954</v>
      </c>
      <c r="E315" s="66" t="s">
        <v>448</v>
      </c>
      <c r="F315" s="48" t="s">
        <v>565</v>
      </c>
      <c r="G315" s="36"/>
      <c r="H315" s="36"/>
      <c r="I315" s="36" t="s">
        <v>566</v>
      </c>
      <c r="J315" s="23">
        <v>8</v>
      </c>
      <c r="K315" s="24">
        <v>0</v>
      </c>
      <c r="L315" s="24">
        <v>8</v>
      </c>
      <c r="M315" s="24">
        <v>0</v>
      </c>
      <c r="N315" s="147">
        <v>0</v>
      </c>
      <c r="O315" s="148">
        <v>0</v>
      </c>
      <c r="P315" s="148">
        <v>0</v>
      </c>
      <c r="Q315" s="149">
        <v>0</v>
      </c>
      <c r="R315" s="38">
        <f t="shared" si="24"/>
        <v>0</v>
      </c>
      <c r="S315" s="38">
        <f t="shared" si="26"/>
        <v>8</v>
      </c>
      <c r="T315" s="24">
        <f t="shared" si="18"/>
        <v>0</v>
      </c>
    </row>
    <row r="316" spans="1:20" s="26" customFormat="1" ht="31.5" hidden="1" customHeight="1" outlineLevel="1">
      <c r="A316" s="44" t="s">
        <v>534</v>
      </c>
      <c r="B316" s="169" t="s">
        <v>519</v>
      </c>
      <c r="C316" s="30" t="s">
        <v>866</v>
      </c>
      <c r="D316" s="87">
        <v>40938</v>
      </c>
      <c r="E316" s="66" t="s">
        <v>434</v>
      </c>
      <c r="F316" s="48" t="s">
        <v>567</v>
      </c>
      <c r="G316" s="36"/>
      <c r="H316" s="36"/>
      <c r="I316" s="36" t="s">
        <v>568</v>
      </c>
      <c r="J316" s="23">
        <v>7</v>
      </c>
      <c r="K316" s="24">
        <v>0</v>
      </c>
      <c r="L316" s="24">
        <v>7</v>
      </c>
      <c r="M316" s="24">
        <v>0</v>
      </c>
      <c r="N316" s="147">
        <v>0</v>
      </c>
      <c r="O316" s="148">
        <v>0</v>
      </c>
      <c r="P316" s="148">
        <v>0</v>
      </c>
      <c r="Q316" s="149">
        <v>0</v>
      </c>
      <c r="R316" s="38">
        <f t="shared" si="24"/>
        <v>0</v>
      </c>
      <c r="S316" s="38">
        <f t="shared" si="26"/>
        <v>7</v>
      </c>
      <c r="T316" s="24">
        <f t="shared" si="18"/>
        <v>0</v>
      </c>
    </row>
    <row r="317" spans="1:20" s="26" customFormat="1" ht="31.5" hidden="1" customHeight="1" outlineLevel="1">
      <c r="A317" s="44" t="s">
        <v>535</v>
      </c>
      <c r="B317" s="169" t="s">
        <v>520</v>
      </c>
      <c r="C317" s="30" t="s">
        <v>866</v>
      </c>
      <c r="D317" s="87">
        <v>40938</v>
      </c>
      <c r="E317" s="66" t="s">
        <v>367</v>
      </c>
      <c r="F317" s="48" t="s">
        <v>569</v>
      </c>
      <c r="G317" s="36"/>
      <c r="H317" s="36"/>
      <c r="I317" s="36" t="s">
        <v>570</v>
      </c>
      <c r="J317" s="23">
        <v>6</v>
      </c>
      <c r="K317" s="24">
        <v>0</v>
      </c>
      <c r="L317" s="24">
        <v>6</v>
      </c>
      <c r="M317" s="24">
        <v>0</v>
      </c>
      <c r="N317" s="147">
        <v>0</v>
      </c>
      <c r="O317" s="148">
        <v>0</v>
      </c>
      <c r="P317" s="148">
        <v>0</v>
      </c>
      <c r="Q317" s="149">
        <v>0</v>
      </c>
      <c r="R317" s="38">
        <f t="shared" si="24"/>
        <v>0</v>
      </c>
      <c r="S317" s="38">
        <f t="shared" si="26"/>
        <v>6</v>
      </c>
      <c r="T317" s="24">
        <f t="shared" si="18"/>
        <v>0</v>
      </c>
    </row>
    <row r="318" spans="1:20" s="26" customFormat="1" ht="31.5" hidden="1" customHeight="1" outlineLevel="1">
      <c r="A318" s="44" t="s">
        <v>536</v>
      </c>
      <c r="B318" s="169" t="s">
        <v>521</v>
      </c>
      <c r="C318" s="30" t="s">
        <v>866</v>
      </c>
      <c r="D318" s="87">
        <v>40940</v>
      </c>
      <c r="E318" s="66" t="s">
        <v>571</v>
      </c>
      <c r="F318" s="48" t="s">
        <v>572</v>
      </c>
      <c r="G318" s="36"/>
      <c r="H318" s="36"/>
      <c r="I318" s="36" t="s">
        <v>573</v>
      </c>
      <c r="J318" s="23">
        <v>7</v>
      </c>
      <c r="K318" s="24">
        <v>0</v>
      </c>
      <c r="L318" s="24">
        <v>7</v>
      </c>
      <c r="M318" s="24">
        <v>0</v>
      </c>
      <c r="N318" s="147">
        <v>0</v>
      </c>
      <c r="O318" s="148">
        <v>0</v>
      </c>
      <c r="P318" s="148">
        <v>0</v>
      </c>
      <c r="Q318" s="149">
        <v>0</v>
      </c>
      <c r="R318" s="38">
        <f t="shared" si="24"/>
        <v>0</v>
      </c>
      <c r="S318" s="38">
        <f t="shared" si="26"/>
        <v>7</v>
      </c>
      <c r="T318" s="24">
        <f t="shared" si="18"/>
        <v>0</v>
      </c>
    </row>
    <row r="319" spans="1:20" s="26" customFormat="1" ht="31.5" hidden="1" customHeight="1" outlineLevel="1">
      <c r="A319" s="44" t="s">
        <v>537</v>
      </c>
      <c r="B319" s="169" t="s">
        <v>522</v>
      </c>
      <c r="C319" s="30" t="s">
        <v>866</v>
      </c>
      <c r="D319" s="87">
        <v>40935</v>
      </c>
      <c r="E319" s="66" t="s">
        <v>503</v>
      </c>
      <c r="F319" s="48" t="s">
        <v>574</v>
      </c>
      <c r="G319" s="36"/>
      <c r="H319" s="36"/>
      <c r="I319" s="36" t="s">
        <v>575</v>
      </c>
      <c r="J319" s="23">
        <v>7</v>
      </c>
      <c r="K319" s="24">
        <v>0</v>
      </c>
      <c r="L319" s="24">
        <v>7</v>
      </c>
      <c r="M319" s="24">
        <v>0</v>
      </c>
      <c r="N319" s="147">
        <v>0</v>
      </c>
      <c r="O319" s="148">
        <v>0</v>
      </c>
      <c r="P319" s="148">
        <v>0</v>
      </c>
      <c r="Q319" s="149">
        <v>0</v>
      </c>
      <c r="R319" s="38">
        <f t="shared" si="24"/>
        <v>0</v>
      </c>
      <c r="S319" s="38">
        <f t="shared" si="26"/>
        <v>7</v>
      </c>
      <c r="T319" s="24">
        <f t="shared" si="18"/>
        <v>0</v>
      </c>
    </row>
    <row r="320" spans="1:20" s="26" customFormat="1" ht="31.5" hidden="1" customHeight="1" outlineLevel="1">
      <c r="A320" s="44" t="s">
        <v>538</v>
      </c>
      <c r="B320" s="169" t="s">
        <v>523</v>
      </c>
      <c r="C320" s="30" t="s">
        <v>866</v>
      </c>
      <c r="D320" s="87">
        <v>40935</v>
      </c>
      <c r="E320" s="66" t="s">
        <v>503</v>
      </c>
      <c r="F320" s="48" t="s">
        <v>576</v>
      </c>
      <c r="G320" s="36"/>
      <c r="H320" s="36"/>
      <c r="I320" s="36" t="s">
        <v>577</v>
      </c>
      <c r="J320" s="23">
        <v>7</v>
      </c>
      <c r="K320" s="24">
        <v>0</v>
      </c>
      <c r="L320" s="24">
        <v>6</v>
      </c>
      <c r="M320" s="24">
        <v>0</v>
      </c>
      <c r="N320" s="147">
        <v>0</v>
      </c>
      <c r="O320" s="148">
        <v>0</v>
      </c>
      <c r="P320" s="148">
        <v>0</v>
      </c>
      <c r="Q320" s="149">
        <v>0</v>
      </c>
      <c r="R320" s="38">
        <f t="shared" si="24"/>
        <v>0</v>
      </c>
      <c r="S320" s="38">
        <f t="shared" si="26"/>
        <v>6</v>
      </c>
      <c r="T320" s="24">
        <f t="shared" si="18"/>
        <v>0</v>
      </c>
    </row>
    <row r="321" spans="1:20" s="26" customFormat="1" ht="31.5" hidden="1" customHeight="1" outlineLevel="1">
      <c r="A321" s="44" t="s">
        <v>539</v>
      </c>
      <c r="B321" s="169" t="s">
        <v>524</v>
      </c>
      <c r="C321" s="30" t="s">
        <v>866</v>
      </c>
      <c r="D321" s="87">
        <v>40938</v>
      </c>
      <c r="E321" s="66" t="s">
        <v>450</v>
      </c>
      <c r="F321" s="48" t="s">
        <v>578</v>
      </c>
      <c r="G321" s="36"/>
      <c r="H321" s="36"/>
      <c r="I321" s="36" t="s">
        <v>579</v>
      </c>
      <c r="J321" s="23">
        <v>7</v>
      </c>
      <c r="K321" s="24">
        <v>0</v>
      </c>
      <c r="L321" s="24">
        <v>7</v>
      </c>
      <c r="M321" s="24">
        <v>0</v>
      </c>
      <c r="N321" s="147">
        <v>0</v>
      </c>
      <c r="O321" s="148">
        <v>0</v>
      </c>
      <c r="P321" s="148">
        <v>0</v>
      </c>
      <c r="Q321" s="149">
        <v>0</v>
      </c>
      <c r="R321" s="38">
        <f t="shared" si="24"/>
        <v>0</v>
      </c>
      <c r="S321" s="38">
        <f t="shared" si="26"/>
        <v>7</v>
      </c>
      <c r="T321" s="24">
        <f t="shared" si="18"/>
        <v>0</v>
      </c>
    </row>
    <row r="322" spans="1:20" s="26" customFormat="1" ht="31.5" hidden="1" customHeight="1" outlineLevel="1">
      <c r="A322" s="44" t="s">
        <v>540</v>
      </c>
      <c r="B322" s="169" t="s">
        <v>525</v>
      </c>
      <c r="C322" s="30" t="s">
        <v>866</v>
      </c>
      <c r="D322" s="87">
        <v>40945</v>
      </c>
      <c r="E322" s="66" t="s">
        <v>449</v>
      </c>
      <c r="F322" s="48" t="s">
        <v>581</v>
      </c>
      <c r="G322" s="36"/>
      <c r="H322" s="36"/>
      <c r="I322" s="36" t="s">
        <v>580</v>
      </c>
      <c r="J322" s="23">
        <v>6</v>
      </c>
      <c r="K322" s="24">
        <v>0</v>
      </c>
      <c r="L322" s="24">
        <v>6</v>
      </c>
      <c r="M322" s="24">
        <v>0</v>
      </c>
      <c r="N322" s="147">
        <v>0</v>
      </c>
      <c r="O322" s="148">
        <v>0</v>
      </c>
      <c r="P322" s="148">
        <v>0</v>
      </c>
      <c r="Q322" s="149">
        <v>0</v>
      </c>
      <c r="R322" s="38">
        <f t="shared" si="24"/>
        <v>0</v>
      </c>
      <c r="S322" s="38">
        <f t="shared" si="26"/>
        <v>6</v>
      </c>
      <c r="T322" s="24">
        <f t="shared" si="18"/>
        <v>0</v>
      </c>
    </row>
    <row r="323" spans="1:20" s="26" customFormat="1" ht="31.5" hidden="1" customHeight="1" outlineLevel="1">
      <c r="A323" s="44" t="s">
        <v>541</v>
      </c>
      <c r="B323" s="169" t="s">
        <v>911</v>
      </c>
      <c r="C323" s="30" t="s">
        <v>866</v>
      </c>
      <c r="D323" s="87">
        <v>40934</v>
      </c>
      <c r="E323" s="66" t="s">
        <v>446</v>
      </c>
      <c r="F323" s="48" t="s">
        <v>582</v>
      </c>
      <c r="G323" s="36"/>
      <c r="H323" s="36"/>
      <c r="I323" s="36" t="s">
        <v>583</v>
      </c>
      <c r="J323" s="23">
        <v>9</v>
      </c>
      <c r="K323" s="24">
        <v>0</v>
      </c>
      <c r="L323" s="24">
        <v>9</v>
      </c>
      <c r="M323" s="24">
        <v>0</v>
      </c>
      <c r="N323" s="147">
        <v>0</v>
      </c>
      <c r="O323" s="148">
        <v>0</v>
      </c>
      <c r="P323" s="148">
        <v>0</v>
      </c>
      <c r="Q323" s="149">
        <v>0</v>
      </c>
      <c r="R323" s="38">
        <f t="shared" si="24"/>
        <v>0</v>
      </c>
      <c r="S323" s="38">
        <f t="shared" si="26"/>
        <v>9</v>
      </c>
      <c r="T323" s="24">
        <f t="shared" si="18"/>
        <v>0</v>
      </c>
    </row>
    <row r="324" spans="1:20" s="26" customFormat="1" ht="31.5" hidden="1" customHeight="1" outlineLevel="1">
      <c r="A324" s="44" t="s">
        <v>912</v>
      </c>
      <c r="B324" s="169" t="s">
        <v>913</v>
      </c>
      <c r="C324" s="30" t="s">
        <v>866</v>
      </c>
      <c r="D324" s="87"/>
      <c r="E324" s="66"/>
      <c r="F324" s="48"/>
      <c r="G324" s="36"/>
      <c r="H324" s="36"/>
      <c r="I324" s="36"/>
      <c r="J324" s="23">
        <v>74</v>
      </c>
      <c r="K324" s="24">
        <v>18</v>
      </c>
      <c r="L324" s="24">
        <v>0</v>
      </c>
      <c r="M324" s="24">
        <v>18</v>
      </c>
      <c r="N324" s="147">
        <v>0</v>
      </c>
      <c r="O324" s="148">
        <v>0</v>
      </c>
      <c r="P324" s="148">
        <v>0</v>
      </c>
      <c r="Q324" s="149">
        <v>0</v>
      </c>
      <c r="R324" s="38">
        <f t="shared" si="24"/>
        <v>0</v>
      </c>
      <c r="S324" s="38">
        <f t="shared" si="26"/>
        <v>0</v>
      </c>
      <c r="T324" s="24">
        <f t="shared" si="18"/>
        <v>18</v>
      </c>
    </row>
    <row r="325" spans="1:20" s="26" customFormat="1" ht="38.25" customHeight="1">
      <c r="A325" s="17" t="s">
        <v>446</v>
      </c>
      <c r="B325" s="185" t="s">
        <v>195</v>
      </c>
      <c r="C325" s="18"/>
      <c r="D325" s="19"/>
      <c r="E325" s="20"/>
      <c r="F325" s="21"/>
      <c r="G325" s="22"/>
      <c r="H325" s="22"/>
      <c r="I325" s="22"/>
      <c r="J325" s="23">
        <v>0</v>
      </c>
      <c r="K325" s="24">
        <v>0</v>
      </c>
      <c r="L325" s="24">
        <v>0</v>
      </c>
      <c r="M325" s="24">
        <v>0</v>
      </c>
      <c r="N325" s="147">
        <v>0</v>
      </c>
      <c r="O325" s="148">
        <v>0</v>
      </c>
      <c r="P325" s="148">
        <v>0</v>
      </c>
      <c r="Q325" s="149">
        <v>0</v>
      </c>
      <c r="R325" s="38">
        <f t="shared" si="24"/>
        <v>0</v>
      </c>
      <c r="S325" s="38">
        <f t="shared" si="26"/>
        <v>0</v>
      </c>
      <c r="T325" s="24">
        <f t="shared" si="18"/>
        <v>0</v>
      </c>
    </row>
    <row r="326" spans="1:20" s="26" customFormat="1" ht="31.5">
      <c r="A326" s="17" t="s">
        <v>447</v>
      </c>
      <c r="B326" s="185" t="s">
        <v>196</v>
      </c>
      <c r="C326" s="18"/>
      <c r="D326" s="19"/>
      <c r="E326" s="20"/>
      <c r="F326" s="21"/>
      <c r="G326" s="22"/>
      <c r="H326" s="22"/>
      <c r="I326" s="22"/>
      <c r="J326" s="23">
        <v>4</v>
      </c>
      <c r="K326" s="24">
        <v>0</v>
      </c>
      <c r="L326" s="24">
        <v>4</v>
      </c>
      <c r="M326" s="24">
        <v>0</v>
      </c>
      <c r="N326" s="147">
        <v>0</v>
      </c>
      <c r="O326" s="148">
        <v>0</v>
      </c>
      <c r="P326" s="148">
        <v>0</v>
      </c>
      <c r="Q326" s="149">
        <v>0</v>
      </c>
      <c r="R326" s="38">
        <f t="shared" si="24"/>
        <v>0</v>
      </c>
      <c r="S326" s="38">
        <f t="shared" si="26"/>
        <v>4</v>
      </c>
      <c r="T326" s="24">
        <f t="shared" si="18"/>
        <v>0</v>
      </c>
    </row>
    <row r="327" spans="1:20" s="26" customFormat="1" ht="47.25">
      <c r="A327" s="17" t="s">
        <v>448</v>
      </c>
      <c r="B327" s="166" t="s">
        <v>197</v>
      </c>
      <c r="C327" s="18"/>
      <c r="D327" s="19"/>
      <c r="E327" s="20"/>
      <c r="F327" s="21" t="s">
        <v>817</v>
      </c>
      <c r="G327" s="22"/>
      <c r="H327" s="22"/>
      <c r="I327" s="22" t="s">
        <v>818</v>
      </c>
      <c r="J327" s="23">
        <v>9</v>
      </c>
      <c r="K327" s="24">
        <v>0</v>
      </c>
      <c r="L327" s="24">
        <v>0</v>
      </c>
      <c r="M327" s="24">
        <v>0</v>
      </c>
      <c r="N327" s="147">
        <v>0</v>
      </c>
      <c r="O327" s="148">
        <v>0</v>
      </c>
      <c r="P327" s="148">
        <v>0</v>
      </c>
      <c r="Q327" s="149">
        <v>0</v>
      </c>
      <c r="R327" s="38">
        <f t="shared" si="24"/>
        <v>0</v>
      </c>
      <c r="S327" s="38">
        <f t="shared" si="26"/>
        <v>0</v>
      </c>
      <c r="T327" s="24">
        <f t="shared" si="18"/>
        <v>0</v>
      </c>
    </row>
    <row r="328" spans="1:20" s="26" customFormat="1" ht="31.5">
      <c r="A328" s="17" t="s">
        <v>449</v>
      </c>
      <c r="B328" s="166" t="s">
        <v>198</v>
      </c>
      <c r="C328" s="18"/>
      <c r="D328" s="19"/>
      <c r="E328" s="20"/>
      <c r="F328" s="21"/>
      <c r="G328" s="22"/>
      <c r="H328" s="22"/>
      <c r="I328" s="22"/>
      <c r="J328" s="23">
        <v>0</v>
      </c>
      <c r="K328" s="24">
        <v>0</v>
      </c>
      <c r="L328" s="24">
        <v>0</v>
      </c>
      <c r="M328" s="24">
        <v>0</v>
      </c>
      <c r="N328" s="147">
        <v>0</v>
      </c>
      <c r="O328" s="148">
        <v>0</v>
      </c>
      <c r="P328" s="148">
        <v>0</v>
      </c>
      <c r="Q328" s="149">
        <v>0</v>
      </c>
      <c r="R328" s="38">
        <f t="shared" si="24"/>
        <v>0</v>
      </c>
      <c r="S328" s="38">
        <f t="shared" si="26"/>
        <v>0</v>
      </c>
      <c r="T328" s="24">
        <f t="shared" si="18"/>
        <v>0</v>
      </c>
    </row>
    <row r="329" spans="1:20" s="26" customFormat="1" ht="31.5">
      <c r="A329" s="17" t="s">
        <v>183</v>
      </c>
      <c r="B329" s="166" t="s">
        <v>199</v>
      </c>
      <c r="C329" s="18"/>
      <c r="D329" s="19">
        <v>41015</v>
      </c>
      <c r="E329" s="20" t="s">
        <v>448</v>
      </c>
      <c r="F329" s="21" t="s">
        <v>819</v>
      </c>
      <c r="G329" s="22"/>
      <c r="H329" s="22"/>
      <c r="I329" s="22" t="s">
        <v>820</v>
      </c>
      <c r="J329" s="23">
        <v>1</v>
      </c>
      <c r="K329" s="24">
        <v>0</v>
      </c>
      <c r="L329" s="24">
        <v>1</v>
      </c>
      <c r="M329" s="24">
        <v>0</v>
      </c>
      <c r="N329" s="147">
        <v>0</v>
      </c>
      <c r="O329" s="148">
        <v>0</v>
      </c>
      <c r="P329" s="148">
        <v>0</v>
      </c>
      <c r="Q329" s="149">
        <v>0</v>
      </c>
      <c r="R329" s="38">
        <f t="shared" si="24"/>
        <v>0</v>
      </c>
      <c r="S329" s="38">
        <f t="shared" si="26"/>
        <v>1</v>
      </c>
      <c r="T329" s="24">
        <f t="shared" si="18"/>
        <v>0</v>
      </c>
    </row>
    <row r="330" spans="1:20" s="26" customFormat="1" ht="31.5">
      <c r="A330" s="313" t="s">
        <v>450</v>
      </c>
      <c r="B330" s="166" t="s">
        <v>200</v>
      </c>
      <c r="C330" s="18"/>
      <c r="D330" s="19"/>
      <c r="E330" s="20"/>
      <c r="F330" s="21"/>
      <c r="G330" s="22"/>
      <c r="H330" s="22"/>
      <c r="I330" s="22"/>
      <c r="J330" s="23">
        <v>3</v>
      </c>
      <c r="K330" s="24">
        <v>0</v>
      </c>
      <c r="L330" s="24">
        <v>3</v>
      </c>
      <c r="M330" s="24">
        <v>0</v>
      </c>
      <c r="N330" s="147">
        <v>0</v>
      </c>
      <c r="O330" s="148">
        <v>0</v>
      </c>
      <c r="P330" s="148">
        <v>0</v>
      </c>
      <c r="Q330" s="149">
        <v>0</v>
      </c>
      <c r="R330" s="38">
        <f t="shared" si="24"/>
        <v>0</v>
      </c>
      <c r="S330" s="38">
        <f t="shared" si="26"/>
        <v>3</v>
      </c>
      <c r="T330" s="24">
        <f t="shared" si="18"/>
        <v>0</v>
      </c>
    </row>
    <row r="331" spans="1:20" s="26" customFormat="1" ht="15.75" collapsed="1">
      <c r="A331" s="314"/>
      <c r="B331" s="167" t="s">
        <v>13</v>
      </c>
      <c r="C331" s="28"/>
      <c r="D331" s="19"/>
      <c r="E331" s="20"/>
      <c r="F331" s="21"/>
      <c r="G331" s="28"/>
      <c r="H331" s="28"/>
      <c r="I331" s="28"/>
      <c r="J331" s="23">
        <f t="shared" ref="J331:Q331" si="27">SUM(J332:J338)</f>
        <v>7</v>
      </c>
      <c r="K331" s="23">
        <f t="shared" si="27"/>
        <v>0</v>
      </c>
      <c r="L331" s="24">
        <f t="shared" si="27"/>
        <v>7</v>
      </c>
      <c r="M331" s="24">
        <f t="shared" si="27"/>
        <v>0</v>
      </c>
      <c r="N331" s="147">
        <f t="shared" si="27"/>
        <v>0</v>
      </c>
      <c r="O331" s="148">
        <f t="shared" si="27"/>
        <v>0</v>
      </c>
      <c r="P331" s="148">
        <f t="shared" si="27"/>
        <v>0</v>
      </c>
      <c r="Q331" s="149">
        <f t="shared" si="27"/>
        <v>0</v>
      </c>
      <c r="R331" s="38">
        <f t="shared" si="24"/>
        <v>0</v>
      </c>
      <c r="S331" s="38">
        <f t="shared" si="26"/>
        <v>7</v>
      </c>
      <c r="T331" s="24">
        <f>SUM(T332:T338)</f>
        <v>0</v>
      </c>
    </row>
    <row r="332" spans="1:20" s="26" customFormat="1" ht="15.75" hidden="1" customHeight="1" outlineLevel="1">
      <c r="A332" s="44" t="s">
        <v>451</v>
      </c>
      <c r="B332" s="169" t="s">
        <v>789</v>
      </c>
      <c r="C332" s="30"/>
      <c r="D332" s="19"/>
      <c r="E332" s="20"/>
      <c r="F332" s="21"/>
      <c r="G332" s="28"/>
      <c r="H332" s="28"/>
      <c r="I332" s="28"/>
      <c r="J332" s="23">
        <v>1</v>
      </c>
      <c r="K332" s="24">
        <v>0</v>
      </c>
      <c r="L332" s="24">
        <v>1</v>
      </c>
      <c r="M332" s="24">
        <v>0</v>
      </c>
      <c r="N332" s="147">
        <v>0</v>
      </c>
      <c r="O332" s="147">
        <v>0</v>
      </c>
      <c r="P332" s="147">
        <v>0</v>
      </c>
      <c r="Q332" s="147">
        <v>0</v>
      </c>
      <c r="R332" s="38">
        <f t="shared" si="24"/>
        <v>0</v>
      </c>
      <c r="S332" s="38">
        <f t="shared" si="26"/>
        <v>1</v>
      </c>
      <c r="T332" s="24">
        <f t="shared" si="18"/>
        <v>0</v>
      </c>
    </row>
    <row r="333" spans="1:20" s="26" customFormat="1" ht="15.75" hidden="1" customHeight="1" outlineLevel="1">
      <c r="A333" s="44" t="s">
        <v>783</v>
      </c>
      <c r="B333" s="169" t="s">
        <v>790</v>
      </c>
      <c r="C333" s="36"/>
      <c r="D333" s="19"/>
      <c r="E333" s="20"/>
      <c r="F333" s="21"/>
      <c r="G333" s="28"/>
      <c r="H333" s="28"/>
      <c r="I333" s="28"/>
      <c r="J333" s="23">
        <v>1</v>
      </c>
      <c r="K333" s="24">
        <v>0</v>
      </c>
      <c r="L333" s="24">
        <v>1</v>
      </c>
      <c r="M333" s="24">
        <v>0</v>
      </c>
      <c r="N333" s="147">
        <v>0</v>
      </c>
      <c r="O333" s="147">
        <v>0</v>
      </c>
      <c r="P333" s="147">
        <v>0</v>
      </c>
      <c r="Q333" s="147">
        <v>0</v>
      </c>
      <c r="R333" s="38">
        <f t="shared" si="24"/>
        <v>0</v>
      </c>
      <c r="S333" s="38">
        <f t="shared" si="26"/>
        <v>1</v>
      </c>
      <c r="T333" s="24">
        <f t="shared" ref="T333:T347" si="28">IF(K333-S333&lt;0,0,K333-S333)</f>
        <v>0</v>
      </c>
    </row>
    <row r="334" spans="1:20" s="26" customFormat="1" ht="15.75" hidden="1" customHeight="1" outlineLevel="1">
      <c r="A334" s="44" t="s">
        <v>784</v>
      </c>
      <c r="B334" s="169" t="s">
        <v>791</v>
      </c>
      <c r="C334" s="36"/>
      <c r="D334" s="19"/>
      <c r="E334" s="20"/>
      <c r="F334" s="21"/>
      <c r="G334" s="28"/>
      <c r="H334" s="28"/>
      <c r="I334" s="28"/>
      <c r="J334" s="23">
        <v>1</v>
      </c>
      <c r="K334" s="24">
        <v>0</v>
      </c>
      <c r="L334" s="24">
        <v>1</v>
      </c>
      <c r="M334" s="24">
        <v>0</v>
      </c>
      <c r="N334" s="147">
        <v>0</v>
      </c>
      <c r="O334" s="147">
        <v>0</v>
      </c>
      <c r="P334" s="147">
        <v>0</v>
      </c>
      <c r="Q334" s="147">
        <v>0</v>
      </c>
      <c r="R334" s="38">
        <f t="shared" si="24"/>
        <v>0</v>
      </c>
      <c r="S334" s="38">
        <f t="shared" si="26"/>
        <v>1</v>
      </c>
      <c r="T334" s="24">
        <f t="shared" si="28"/>
        <v>0</v>
      </c>
    </row>
    <row r="335" spans="1:20" s="26" customFormat="1" ht="15.75" hidden="1" customHeight="1" outlineLevel="1">
      <c r="A335" s="44" t="s">
        <v>785</v>
      </c>
      <c r="B335" s="169" t="s">
        <v>792</v>
      </c>
      <c r="C335" s="36"/>
      <c r="D335" s="19"/>
      <c r="E335" s="20"/>
      <c r="F335" s="21"/>
      <c r="G335" s="28"/>
      <c r="H335" s="28"/>
      <c r="I335" s="28"/>
      <c r="J335" s="23">
        <v>1</v>
      </c>
      <c r="K335" s="24">
        <v>0</v>
      </c>
      <c r="L335" s="24">
        <v>1</v>
      </c>
      <c r="M335" s="24">
        <v>0</v>
      </c>
      <c r="N335" s="147">
        <v>0</v>
      </c>
      <c r="O335" s="147">
        <v>0</v>
      </c>
      <c r="P335" s="147">
        <v>0</v>
      </c>
      <c r="Q335" s="147">
        <v>0</v>
      </c>
      <c r="R335" s="38">
        <f t="shared" si="24"/>
        <v>0</v>
      </c>
      <c r="S335" s="38">
        <f t="shared" si="26"/>
        <v>1</v>
      </c>
      <c r="T335" s="24">
        <f t="shared" si="28"/>
        <v>0</v>
      </c>
    </row>
    <row r="336" spans="1:20" s="26" customFormat="1" ht="15.75" hidden="1" customHeight="1" outlineLevel="1">
      <c r="A336" s="44" t="s">
        <v>786</v>
      </c>
      <c r="B336" s="169" t="s">
        <v>793</v>
      </c>
      <c r="C336" s="36"/>
      <c r="D336" s="19"/>
      <c r="E336" s="20"/>
      <c r="F336" s="21"/>
      <c r="G336" s="28"/>
      <c r="H336" s="28"/>
      <c r="I336" s="28"/>
      <c r="J336" s="23">
        <v>1</v>
      </c>
      <c r="K336" s="24">
        <v>0</v>
      </c>
      <c r="L336" s="24">
        <v>1</v>
      </c>
      <c r="M336" s="24">
        <v>0</v>
      </c>
      <c r="N336" s="147">
        <v>0</v>
      </c>
      <c r="O336" s="147">
        <v>0</v>
      </c>
      <c r="P336" s="147">
        <v>0</v>
      </c>
      <c r="Q336" s="147">
        <v>0</v>
      </c>
      <c r="R336" s="38">
        <f t="shared" si="24"/>
        <v>0</v>
      </c>
      <c r="S336" s="38">
        <f t="shared" si="26"/>
        <v>1</v>
      </c>
      <c r="T336" s="24">
        <f t="shared" si="28"/>
        <v>0</v>
      </c>
    </row>
    <row r="337" spans="1:22" s="26" customFormat="1" ht="15.75" hidden="1" customHeight="1" outlineLevel="1">
      <c r="A337" s="44" t="s">
        <v>787</v>
      </c>
      <c r="B337" s="169" t="s">
        <v>794</v>
      </c>
      <c r="C337" s="36"/>
      <c r="D337" s="19"/>
      <c r="E337" s="20"/>
      <c r="F337" s="21"/>
      <c r="G337" s="28"/>
      <c r="H337" s="28"/>
      <c r="I337" s="28"/>
      <c r="J337" s="23">
        <v>1</v>
      </c>
      <c r="K337" s="24">
        <v>0</v>
      </c>
      <c r="L337" s="24">
        <v>1</v>
      </c>
      <c r="M337" s="24">
        <v>0</v>
      </c>
      <c r="N337" s="147">
        <v>0</v>
      </c>
      <c r="O337" s="147">
        <v>0</v>
      </c>
      <c r="P337" s="147">
        <v>0</v>
      </c>
      <c r="Q337" s="147">
        <v>0</v>
      </c>
      <c r="R337" s="38">
        <f t="shared" si="24"/>
        <v>0</v>
      </c>
      <c r="S337" s="38">
        <f t="shared" si="26"/>
        <v>1</v>
      </c>
      <c r="T337" s="24">
        <f t="shared" si="28"/>
        <v>0</v>
      </c>
    </row>
    <row r="338" spans="1:22" s="26" customFormat="1" ht="15.75" hidden="1" customHeight="1" outlineLevel="1">
      <c r="A338" s="44" t="s">
        <v>788</v>
      </c>
      <c r="B338" s="169" t="s">
        <v>795</v>
      </c>
      <c r="C338" s="36"/>
      <c r="D338" s="19"/>
      <c r="E338" s="20"/>
      <c r="F338" s="21"/>
      <c r="G338" s="28"/>
      <c r="H338" s="28"/>
      <c r="I338" s="28"/>
      <c r="J338" s="23">
        <v>1</v>
      </c>
      <c r="K338" s="24">
        <v>0</v>
      </c>
      <c r="L338" s="24">
        <v>1</v>
      </c>
      <c r="M338" s="24">
        <v>0</v>
      </c>
      <c r="N338" s="147">
        <v>0</v>
      </c>
      <c r="O338" s="147">
        <v>0</v>
      </c>
      <c r="P338" s="147">
        <v>0</v>
      </c>
      <c r="Q338" s="147">
        <v>0</v>
      </c>
      <c r="R338" s="38">
        <f t="shared" si="24"/>
        <v>0</v>
      </c>
      <c r="S338" s="38">
        <f t="shared" si="26"/>
        <v>1</v>
      </c>
      <c r="T338" s="24">
        <f t="shared" si="28"/>
        <v>0</v>
      </c>
    </row>
    <row r="339" spans="1:22" s="26" customFormat="1" ht="38.25" customHeight="1">
      <c r="A339" s="313" t="s">
        <v>452</v>
      </c>
      <c r="B339" s="166" t="s">
        <v>940</v>
      </c>
      <c r="C339" s="18"/>
      <c r="D339" s="19"/>
      <c r="E339" s="20"/>
      <c r="F339" s="21"/>
      <c r="G339" s="22"/>
      <c r="H339" s="22"/>
      <c r="I339" s="22"/>
      <c r="J339" s="23">
        <v>0</v>
      </c>
      <c r="K339" s="24">
        <v>0</v>
      </c>
      <c r="L339" s="24">
        <v>0</v>
      </c>
      <c r="M339" s="24">
        <v>0</v>
      </c>
      <c r="N339" s="147">
        <v>0</v>
      </c>
      <c r="O339" s="148">
        <v>0</v>
      </c>
      <c r="P339" s="148">
        <v>0</v>
      </c>
      <c r="Q339" s="149">
        <v>0</v>
      </c>
      <c r="R339" s="38">
        <f t="shared" si="24"/>
        <v>0</v>
      </c>
      <c r="S339" s="38">
        <f t="shared" si="26"/>
        <v>0</v>
      </c>
      <c r="T339" s="24">
        <f t="shared" si="28"/>
        <v>0</v>
      </c>
    </row>
    <row r="340" spans="1:22" s="26" customFormat="1" ht="15.75" collapsed="1">
      <c r="A340" s="314"/>
      <c r="B340" s="167" t="s">
        <v>13</v>
      </c>
      <c r="C340" s="28"/>
      <c r="D340" s="19"/>
      <c r="E340" s="20"/>
      <c r="F340" s="21"/>
      <c r="G340" s="28"/>
      <c r="H340" s="28"/>
      <c r="I340" s="28"/>
      <c r="J340" s="23">
        <f t="shared" ref="J340:Q340" si="29">J341</f>
        <v>96</v>
      </c>
      <c r="K340" s="23">
        <f t="shared" si="29"/>
        <v>5</v>
      </c>
      <c r="L340" s="24">
        <f t="shared" si="29"/>
        <v>88</v>
      </c>
      <c r="M340" s="24">
        <f t="shared" si="29"/>
        <v>0</v>
      </c>
      <c r="N340" s="147">
        <f t="shared" si="29"/>
        <v>0</v>
      </c>
      <c r="O340" s="148">
        <f t="shared" si="29"/>
        <v>0</v>
      </c>
      <c r="P340" s="148">
        <f t="shared" si="29"/>
        <v>0</v>
      </c>
      <c r="Q340" s="149">
        <f t="shared" si="29"/>
        <v>0</v>
      </c>
      <c r="R340" s="38">
        <f t="shared" si="24"/>
        <v>0</v>
      </c>
      <c r="S340" s="38">
        <f>L340+R340</f>
        <v>88</v>
      </c>
      <c r="T340" s="24">
        <f>T341</f>
        <v>0</v>
      </c>
    </row>
    <row r="341" spans="1:22" s="34" customFormat="1" ht="52.5" hidden="1" customHeight="1" outlineLevel="1">
      <c r="A341" s="49" t="s">
        <v>453</v>
      </c>
      <c r="B341" s="176" t="s">
        <v>366</v>
      </c>
      <c r="C341" s="50" t="s">
        <v>866</v>
      </c>
      <c r="D341" s="88"/>
      <c r="E341" s="53"/>
      <c r="F341" s="89"/>
      <c r="G341" s="50"/>
      <c r="H341" s="50"/>
      <c r="I341" s="50"/>
      <c r="J341" s="59">
        <v>96</v>
      </c>
      <c r="K341" s="24">
        <v>5</v>
      </c>
      <c r="L341" s="24">
        <v>88</v>
      </c>
      <c r="M341" s="24">
        <v>0</v>
      </c>
      <c r="N341" s="156">
        <v>0</v>
      </c>
      <c r="O341" s="157">
        <v>0</v>
      </c>
      <c r="P341" s="157">
        <v>0</v>
      </c>
      <c r="Q341" s="158">
        <v>0</v>
      </c>
      <c r="R341" s="91">
        <f t="shared" si="24"/>
        <v>0</v>
      </c>
      <c r="S341" s="91">
        <f>L341+R341</f>
        <v>88</v>
      </c>
      <c r="T341" s="24">
        <f t="shared" si="28"/>
        <v>0</v>
      </c>
      <c r="U341" s="26"/>
      <c r="V341" s="26"/>
    </row>
    <row r="342" spans="1:22" s="34" customFormat="1" ht="52.5" customHeight="1">
      <c r="A342" s="309" t="s">
        <v>334</v>
      </c>
      <c r="B342" s="187" t="s">
        <v>1058</v>
      </c>
      <c r="C342" s="30"/>
      <c r="D342" s="31"/>
      <c r="E342" s="32"/>
      <c r="F342" s="33"/>
      <c r="G342" s="30"/>
      <c r="H342" s="30"/>
      <c r="I342" s="30"/>
      <c r="J342" s="23">
        <v>0</v>
      </c>
      <c r="K342" s="24">
        <v>0</v>
      </c>
      <c r="L342" s="24">
        <v>0</v>
      </c>
      <c r="M342" s="24">
        <v>0</v>
      </c>
      <c r="N342" s="156">
        <v>0</v>
      </c>
      <c r="O342" s="157">
        <v>0</v>
      </c>
      <c r="P342" s="157">
        <v>0</v>
      </c>
      <c r="Q342" s="158">
        <v>0</v>
      </c>
      <c r="R342" s="91">
        <f t="shared" si="24"/>
        <v>0</v>
      </c>
      <c r="S342" s="91">
        <f>L342+R342</f>
        <v>0</v>
      </c>
      <c r="T342" s="24">
        <f t="shared" si="28"/>
        <v>0</v>
      </c>
      <c r="U342" s="26"/>
      <c r="V342" s="26"/>
    </row>
    <row r="343" spans="1:22" s="34" customFormat="1" ht="32.25" customHeight="1" collapsed="1">
      <c r="A343" s="310"/>
      <c r="B343" s="167" t="s">
        <v>13</v>
      </c>
      <c r="C343" s="30"/>
      <c r="D343" s="31"/>
      <c r="E343" s="32"/>
      <c r="F343" s="33"/>
      <c r="G343" s="30"/>
      <c r="H343" s="30"/>
      <c r="I343" s="30"/>
      <c r="J343" s="23">
        <f>SUM(J344:J345)</f>
        <v>3</v>
      </c>
      <c r="K343" s="24">
        <v>0</v>
      </c>
      <c r="L343" s="24">
        <v>0</v>
      </c>
      <c r="M343" s="24">
        <v>0</v>
      </c>
      <c r="N343" s="156">
        <v>0</v>
      </c>
      <c r="O343" s="157">
        <v>0</v>
      </c>
      <c r="P343" s="157">
        <v>0</v>
      </c>
      <c r="Q343" s="158">
        <v>0</v>
      </c>
      <c r="R343" s="91">
        <f t="shared" si="24"/>
        <v>0</v>
      </c>
      <c r="S343" s="91">
        <v>0</v>
      </c>
      <c r="T343" s="24">
        <v>0</v>
      </c>
      <c r="U343" s="26"/>
      <c r="V343" s="26"/>
    </row>
    <row r="344" spans="1:22" s="34" customFormat="1" ht="32.25" hidden="1" customHeight="1" outlineLevel="1">
      <c r="A344" s="92" t="s">
        <v>1060</v>
      </c>
      <c r="B344" s="169" t="s">
        <v>1059</v>
      </c>
      <c r="C344" s="30"/>
      <c r="D344" s="31"/>
      <c r="E344" s="32"/>
      <c r="F344" s="33"/>
      <c r="G344" s="30"/>
      <c r="H344" s="30"/>
      <c r="I344" s="30"/>
      <c r="J344" s="23">
        <v>0</v>
      </c>
      <c r="K344" s="24">
        <v>0</v>
      </c>
      <c r="L344" s="24">
        <v>0</v>
      </c>
      <c r="M344" s="24">
        <v>0</v>
      </c>
      <c r="N344" s="156">
        <v>0</v>
      </c>
      <c r="O344" s="157">
        <v>0</v>
      </c>
      <c r="P344" s="157">
        <v>0</v>
      </c>
      <c r="Q344" s="158">
        <v>0</v>
      </c>
      <c r="R344" s="91">
        <f t="shared" si="24"/>
        <v>0</v>
      </c>
      <c r="S344" s="91">
        <v>0</v>
      </c>
      <c r="T344" s="24">
        <f t="shared" si="28"/>
        <v>0</v>
      </c>
      <c r="U344" s="26"/>
      <c r="V344" s="26"/>
    </row>
    <row r="345" spans="1:22" s="34" customFormat="1" ht="33" hidden="1" customHeight="1" outlineLevel="1">
      <c r="A345" s="93" t="s">
        <v>1061</v>
      </c>
      <c r="B345" s="188" t="s">
        <v>1062</v>
      </c>
      <c r="C345" s="50"/>
      <c r="D345" s="88"/>
      <c r="E345" s="53"/>
      <c r="F345" s="89"/>
      <c r="G345" s="50"/>
      <c r="H345" s="50"/>
      <c r="I345" s="50"/>
      <c r="J345" s="59">
        <v>3</v>
      </c>
      <c r="K345" s="90">
        <v>0</v>
      </c>
      <c r="L345" s="90">
        <v>0</v>
      </c>
      <c r="M345" s="90">
        <v>0</v>
      </c>
      <c r="N345" s="156">
        <v>0</v>
      </c>
      <c r="O345" s="157">
        <v>0</v>
      </c>
      <c r="P345" s="157">
        <v>0</v>
      </c>
      <c r="Q345" s="158">
        <v>0</v>
      </c>
      <c r="R345" s="91">
        <f t="shared" si="24"/>
        <v>0</v>
      </c>
      <c r="S345" s="91">
        <v>0</v>
      </c>
      <c r="T345" s="90">
        <f t="shared" si="28"/>
        <v>0</v>
      </c>
      <c r="U345" s="26"/>
      <c r="V345" s="26"/>
    </row>
    <row r="346" spans="1:22" s="34" customFormat="1" ht="48" customHeight="1">
      <c r="A346" s="307" t="s">
        <v>464</v>
      </c>
      <c r="B346" s="189" t="s">
        <v>193</v>
      </c>
      <c r="C346" s="98"/>
      <c r="D346" s="133">
        <v>38089</v>
      </c>
      <c r="E346" s="134" t="s">
        <v>625</v>
      </c>
      <c r="F346" s="135" t="s">
        <v>626</v>
      </c>
      <c r="G346" s="136"/>
      <c r="H346" s="136"/>
      <c r="I346" s="136">
        <v>574251</v>
      </c>
      <c r="J346" s="38">
        <v>0</v>
      </c>
      <c r="K346" s="137">
        <v>0</v>
      </c>
      <c r="L346" s="137">
        <v>0</v>
      </c>
      <c r="M346" s="137">
        <v>0</v>
      </c>
      <c r="N346" s="159">
        <v>0</v>
      </c>
      <c r="O346" s="159">
        <v>0</v>
      </c>
      <c r="P346" s="159">
        <v>0</v>
      </c>
      <c r="Q346" s="159">
        <v>0</v>
      </c>
      <c r="R346" s="38">
        <f t="shared" si="24"/>
        <v>0</v>
      </c>
      <c r="S346" s="38">
        <f t="shared" ref="S346:S351" si="30">L346+R346</f>
        <v>0</v>
      </c>
      <c r="T346" s="138">
        <f t="shared" si="28"/>
        <v>0</v>
      </c>
      <c r="U346" s="26"/>
      <c r="V346" s="26"/>
    </row>
    <row r="347" spans="1:22" s="34" customFormat="1" ht="30.75" customHeight="1">
      <c r="A347" s="308"/>
      <c r="B347" s="190" t="s">
        <v>13</v>
      </c>
      <c r="C347" s="97" t="s">
        <v>866</v>
      </c>
      <c r="D347" s="94"/>
      <c r="E347" s="95"/>
      <c r="F347" s="96"/>
      <c r="G347" s="97"/>
      <c r="H347" s="97"/>
      <c r="I347" s="97"/>
      <c r="J347" s="91">
        <v>0</v>
      </c>
      <c r="K347" s="139">
        <v>0</v>
      </c>
      <c r="L347" s="139">
        <v>0</v>
      </c>
      <c r="M347" s="139">
        <v>0</v>
      </c>
      <c r="N347" s="160">
        <v>0</v>
      </c>
      <c r="O347" s="160">
        <v>0</v>
      </c>
      <c r="P347" s="160">
        <v>0</v>
      </c>
      <c r="Q347" s="160">
        <v>0</v>
      </c>
      <c r="R347" s="91">
        <f t="shared" si="24"/>
        <v>0</v>
      </c>
      <c r="S347" s="38">
        <f t="shared" si="30"/>
        <v>0</v>
      </c>
      <c r="T347" s="140">
        <f t="shared" si="28"/>
        <v>0</v>
      </c>
      <c r="U347" s="26"/>
      <c r="V347" s="26"/>
    </row>
    <row r="348" spans="1:22" ht="23.25" customHeight="1">
      <c r="A348" s="106"/>
      <c r="B348" s="191" t="s">
        <v>836</v>
      </c>
      <c r="C348" s="111"/>
      <c r="D348" s="107"/>
      <c r="E348" s="108"/>
      <c r="F348" s="109"/>
      <c r="G348" s="106"/>
      <c r="H348" s="106"/>
      <c r="I348" s="106"/>
      <c r="J348" s="38">
        <f>J6+J7+J35+J36+J37+J84+J85+J92+J93+J95+J96+J115+J116+J187+J188+J193+J194+J213+J214+J274+J275+J280+J287+J288+J293+J294+J297+J298+J300+J301+J304+J305+J325+J326+J327+J328+J329+J330+J331+J339+J340+J346+J342+J343+J346+J347</f>
        <v>2480</v>
      </c>
      <c r="K348" s="38">
        <f>K6+K7+K35+K36+K37+K84+K85+K92+K93+K95+K96+K115+K116+K187+K188+K193+K194+K213+K214+K274+K275+K280+K287+K288+K293+K294+K297+K298+K300+K301+K304+K305+K325+K326+K327+K328+K329+K330+K331+K339+K340+K346+K342+K343+K346+K347</f>
        <v>927</v>
      </c>
      <c r="L348" s="38">
        <f>L6+L7+L35+L36+L37+L84+L85+L92+L93+L95+L96+L115+L116+L187+L188+L193+L194+L213+L214+L274+L275+L280+L287+L288+L293+L294+L297+L298+L300+L301+L304+L305+L325+L326+L327+L328+L329+L330+L331+L339+L340+L346+L342+L343+L346+L347</f>
        <v>1426</v>
      </c>
      <c r="M348" s="38">
        <f>M6+M7+M35+M36+M37+M84+M85+M92+M93+M95+M96+M115+M116+M187+M188+M193+M194+M213+M214+M274+M275+M280+M287+M288+M293+M294+M297+M298+M300+M301+M304+M305+M325+M326+M327+M328+M329+M330+M331+M339+M340+M346+M342+M343+M346+M347</f>
        <v>127</v>
      </c>
      <c r="N348" s="161">
        <f>N6+N7+N35+N36+N37+N84+N85+N92+N93+N95+N96+N115+N116+N187+N188+N193+N194+N213+N214+N274+N275+N280+N287+N288+N293+N294+N297+N298+N300+N301+N304+N305+N325+N326+N327+N328+N329+N330+N331+N339+N340+N342+N343+N346+N347</f>
        <v>10</v>
      </c>
      <c r="O348" s="161">
        <f>O6+O7+O35+O36+O37+O84+O85+O92+O93+O95+O96+O115+O116+O187+O188+O193+O194+O213+O214+O274+O275+O280+O287+O288+O293+O294+O297+O298+O300+O301+O304+O305+O325+O326+O327+O328+O329+O330+O331+O339+O340+O342+O343+O346+O347</f>
        <v>0</v>
      </c>
      <c r="P348" s="161">
        <f>P6+P7+P35+P36+P37+P84+P85+P92+P93+P95+P96+P115+P116+P187+P188+P193+P194+P213+P214+P274+P275+P280+P287+P288+P293+P294+P297+P298+P300+P301+P304+P305+P325+P326+P327+P328+P329+P330+P331+P339+P340+P342+P343+P346+P347</f>
        <v>0</v>
      </c>
      <c r="Q348" s="161">
        <f>Q6+Q7+Q35+Q36+Q37+Q84+Q85+Q92+Q93+Q95+Q96+Q115+Q116+Q187+Q188+Q193+Q194+Q213+Q214+Q274+Q275+Q280+Q287+Q288+Q293+Q294+Q297+Q298+Q300+Q301+Q304+Q305+Q325+Q326+Q327+Q328+Q329+Q330+Q331+Q339+Q340+Q342+Q343+Q346+Q347</f>
        <v>0</v>
      </c>
      <c r="R348" s="38">
        <f>R6+R7+R35+R36+R37+R84+R85+R92+R93+R95+R96+R115+R116+R187+R188++R193+R194+R213+R214+R274+R275+R280+R287+R288+R293+R294+R297+R298+R300+R301+R304+R305+R325+R326+R327+R328+R329+R330+R331+R339+R340+R346+R347+R342+R343</f>
        <v>10</v>
      </c>
      <c r="S348" s="105">
        <f>L348+R348</f>
        <v>1436</v>
      </c>
      <c r="T348" s="141">
        <f>T6+T7+T35+T36+T37+T84+T85+T92+T93+T95+T96+T115+T116+T187+T188+T193+T194+T213+T214+T274+T275+T280+T287+T288+T293+T294+T297+T298+T300+T301+T304+T305+T325+T326+T327+T328+T329+T330+T331+T339+T340+T346+T342+T343+T346+T347</f>
        <v>165</v>
      </c>
      <c r="U348" s="26"/>
      <c r="V348" s="26"/>
    </row>
    <row r="349" spans="1:22" ht="18.75" customHeight="1">
      <c r="A349" s="99"/>
      <c r="B349" s="192" t="s">
        <v>837</v>
      </c>
      <c r="C349" s="100"/>
      <c r="D349" s="101"/>
      <c r="E349" s="102"/>
      <c r="F349" s="103"/>
      <c r="G349" s="99"/>
      <c r="H349" s="99"/>
      <c r="I349" s="99"/>
      <c r="J349" s="104">
        <f t="shared" ref="J349:Q349" si="31">J6+J35+J36+J84+J92+J95+J115+J187+J193+J213+J274+J287+J293+J297+J300+J304+J325+J326+J327+J328+J329+J330+J339+J342+J346</f>
        <v>60</v>
      </c>
      <c r="K349" s="104">
        <f t="shared" si="31"/>
        <v>7</v>
      </c>
      <c r="L349" s="104">
        <f t="shared" si="31"/>
        <v>42</v>
      </c>
      <c r="M349" s="25">
        <f t="shared" si="31"/>
        <v>4</v>
      </c>
      <c r="N349" s="146">
        <f t="shared" si="31"/>
        <v>0</v>
      </c>
      <c r="O349" s="162">
        <f t="shared" si="31"/>
        <v>0</v>
      </c>
      <c r="P349" s="162">
        <f t="shared" si="31"/>
        <v>0</v>
      </c>
      <c r="Q349" s="162">
        <f t="shared" si="31"/>
        <v>0</v>
      </c>
      <c r="R349" s="25">
        <f>R6+R35+R36+R84+R92+R95+R115+R187+R193+R213+R274+R287+R293+R297++R300+R304+R325+R326+R327+R328+R329+R330+R339+R342+R346</f>
        <v>0</v>
      </c>
      <c r="S349" s="105">
        <f>L349+R349</f>
        <v>42</v>
      </c>
      <c r="T349" s="25">
        <f>T6+T35+T36+T84+T92+T95+T115+T187+T193+T213+T274+T287+T293+T297+T300+T304+T325+T326+T327+T328+T329+T330+T339+T342+T346</f>
        <v>4</v>
      </c>
      <c r="U349" s="26"/>
      <c r="V349" s="26"/>
    </row>
    <row r="350" spans="1:22" ht="21" customHeight="1">
      <c r="A350" s="110"/>
      <c r="B350" s="191" t="s">
        <v>838</v>
      </c>
      <c r="C350" s="111"/>
      <c r="D350" s="107"/>
      <c r="E350" s="108"/>
      <c r="F350" s="109"/>
      <c r="G350" s="106"/>
      <c r="H350" s="106"/>
      <c r="I350" s="106"/>
      <c r="J350" s="23">
        <f>J7+J37+J85+J93+J96+J116+J188+J194++J214+J275+J288+J294+J298+J301+J305+J331+J340+J343+J347</f>
        <v>2366</v>
      </c>
      <c r="K350" s="23">
        <f>K7+K37+K85+K93+K96+K116+K188+K194++K214+K275+K288+K294+K298+K301+K305+K331+K340+K343+K347</f>
        <v>908</v>
      </c>
      <c r="L350" s="23">
        <f>L7+L37+L85+L93+L96+L116+L188+L194++L214+L275+L288+L294+L298+L301+L305+L331+L340+L343+L347</f>
        <v>1364</v>
      </c>
      <c r="M350" s="24">
        <f>M7+M37+M85+M93+M96+M116+M188+M194++M214+M275+M288+M294+M298+M301+M305+M331+M340+M343+M347</f>
        <v>123</v>
      </c>
      <c r="N350" s="148">
        <f>N7+N37+N85+N93+N96+N116+N188+N194+N214+N275+N288+N294+N298+N301+N305+N331+N340+N343+N347</f>
        <v>10</v>
      </c>
      <c r="O350" s="147">
        <f>O7+O37+O85+O93+O96+O116+O188+O194+O214+O275+O288+O294+O298+O301+O305+O331+O340+O343+O347</f>
        <v>0</v>
      </c>
      <c r="P350" s="147">
        <f>P7+P37+P85+P93+P96+P116+P188+P194+P214+P275+P288+P294+P298+P301+P305+P331+P340+P343+P347</f>
        <v>0</v>
      </c>
      <c r="Q350" s="147">
        <f>Q7+Q37+Q85+Q93+Q96+Q116+Q188+Q194+Q214+Q275+Q288+Q294+Q298+Q301+Q305+Q331+Q340+Q343+Q347</f>
        <v>0</v>
      </c>
      <c r="R350" s="24">
        <f>R7+R37+R85+R93+R96+R116+R188+R194+R214+R275+R288+R294+R298+R301+R305+R331+R340+R343+R347</f>
        <v>10</v>
      </c>
      <c r="S350" s="105">
        <f>L350+R350</f>
        <v>1374</v>
      </c>
      <c r="T350" s="24">
        <f>T7+T37+T85+T93+T96+T116+T188+T194++T214+T275+T288+T294+T298+T301+T305+T331+T340+T343+T347</f>
        <v>161</v>
      </c>
      <c r="U350" s="26"/>
      <c r="V350" s="26"/>
    </row>
    <row r="351" spans="1:22" ht="42.75" customHeight="1" thickBot="1">
      <c r="A351" s="112"/>
      <c r="B351" s="193" t="s">
        <v>867</v>
      </c>
      <c r="C351" s="113"/>
      <c r="D351" s="114"/>
      <c r="E351" s="115"/>
      <c r="F351" s="116"/>
      <c r="G351" s="112"/>
      <c r="H351" s="112"/>
      <c r="I351" s="112"/>
      <c r="J351" s="117">
        <f t="shared" ref="J351:Q351" si="32">J280</f>
        <v>54</v>
      </c>
      <c r="K351" s="117">
        <f t="shared" si="32"/>
        <v>12</v>
      </c>
      <c r="L351" s="117">
        <f t="shared" si="32"/>
        <v>20</v>
      </c>
      <c r="M351" s="117">
        <f t="shared" si="32"/>
        <v>0</v>
      </c>
      <c r="N351" s="163">
        <f t="shared" si="32"/>
        <v>0</v>
      </c>
      <c r="O351" s="163">
        <f t="shared" si="32"/>
        <v>0</v>
      </c>
      <c r="P351" s="163">
        <f t="shared" si="32"/>
        <v>0</v>
      </c>
      <c r="Q351" s="163">
        <f t="shared" si="32"/>
        <v>0</v>
      </c>
      <c r="R351" s="118">
        <f>SUM(N351:Q351)</f>
        <v>0</v>
      </c>
      <c r="S351" s="118">
        <f t="shared" si="30"/>
        <v>20</v>
      </c>
      <c r="T351" s="117">
        <f>T280</f>
        <v>0</v>
      </c>
      <c r="U351" s="26"/>
      <c r="V351" s="26"/>
    </row>
    <row r="352" spans="1:22" ht="13.5" thickTop="1"/>
    <row r="355" spans="4:14">
      <c r="N355" s="165"/>
    </row>
    <row r="356" spans="4:14" ht="15.75">
      <c r="D356" s="126"/>
      <c r="E356" s="126"/>
      <c r="F356" s="127"/>
    </row>
    <row r="357" spans="4:14">
      <c r="J357" s="128"/>
      <c r="K357" s="128"/>
    </row>
    <row r="358" spans="4:14">
      <c r="D358" s="126"/>
    </row>
    <row r="361" spans="4:14">
      <c r="J361" s="124"/>
      <c r="K361" s="124"/>
    </row>
  </sheetData>
  <sheetProtection selectLockedCells="1" selectUnlockedCells="1"/>
  <autoFilter ref="A5:CE351"/>
  <mergeCells count="33">
    <mergeCell ref="Q4:Q5"/>
    <mergeCell ref="T4:T5"/>
    <mergeCell ref="S4:S5"/>
    <mergeCell ref="R4:R5"/>
    <mergeCell ref="A1:S1"/>
    <mergeCell ref="A2:S2"/>
    <mergeCell ref="O4:O5"/>
    <mergeCell ref="P4:P5"/>
    <mergeCell ref="B4:B5"/>
    <mergeCell ref="J4:J5"/>
    <mergeCell ref="N4:N5"/>
    <mergeCell ref="A36:A37"/>
    <mergeCell ref="A187:A188"/>
    <mergeCell ref="A95:A96"/>
    <mergeCell ref="L4:L5"/>
    <mergeCell ref="D4:E4"/>
    <mergeCell ref="F4:I4"/>
    <mergeCell ref="A6:A7"/>
    <mergeCell ref="A92:A93"/>
    <mergeCell ref="K4:K5"/>
    <mergeCell ref="A193:A194"/>
    <mergeCell ref="A330:A331"/>
    <mergeCell ref="A300:A301"/>
    <mergeCell ref="A84:A85"/>
    <mergeCell ref="A115:A116"/>
    <mergeCell ref="A304:A305"/>
    <mergeCell ref="A213:A214"/>
    <mergeCell ref="A346:A347"/>
    <mergeCell ref="A342:A343"/>
    <mergeCell ref="A287:A288"/>
    <mergeCell ref="A339:A340"/>
    <mergeCell ref="A293:A294"/>
    <mergeCell ref="A297:A298"/>
  </mergeCells>
  <phoneticPr fontId="14" type="noConversion"/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  <hyperlink ref="H20" r:id="rId13"/>
    <hyperlink ref="H21" r:id="rId14"/>
    <hyperlink ref="H22" r:id="rId15"/>
    <hyperlink ref="H23" r:id="rId16"/>
    <hyperlink ref="H24" r:id="rId17"/>
    <hyperlink ref="H25" r:id="rId18"/>
    <hyperlink ref="H26" r:id="rId19"/>
    <hyperlink ref="H27" r:id="rId20"/>
    <hyperlink ref="H28" r:id="rId21"/>
    <hyperlink ref="H29" r:id="rId22"/>
    <hyperlink ref="H30" r:id="rId23"/>
    <hyperlink ref="H31" r:id="rId24"/>
    <hyperlink ref="H32" r:id="rId25"/>
    <hyperlink ref="H33" r:id="rId26"/>
    <hyperlink ref="H34" r:id="rId27"/>
    <hyperlink ref="H83" r:id="rId28"/>
    <hyperlink ref="H105" r:id="rId29"/>
    <hyperlink ref="H106" r:id="rId30"/>
    <hyperlink ref="H108" r:id="rId31"/>
    <hyperlink ref="H296" r:id="rId32"/>
    <hyperlink ref="H293" r:id="rId33"/>
  </hyperlinks>
  <printOptions horizontalCentered="1"/>
  <pageMargins left="0.78740157480314965" right="0.78740157480314965" top="0.78740157480314965" bottom="0.78740157480314965" header="0.51181102362204722" footer="0.51181102362204722"/>
  <pageSetup paperSize="9" scale="44" firstPageNumber="0" orientation="landscape" horizontalDpi="300" verticalDpi="300" r:id="rId34"/>
  <headerFooter alignWithMargins="0"/>
  <rowBreaks count="1" manualBreakCount="1">
    <brk id="292" max="17" man="1"/>
  </rowBreaks>
  <legacyDrawing r:id="rId3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E369"/>
  <sheetViews>
    <sheetView zoomScale="85" zoomScaleNormal="85" zoomScaleSheetLayoutView="80" workbookViewId="0">
      <pane xSplit="2" ySplit="5" topLeftCell="I6" activePane="bottomRight" state="frozenSplit"/>
      <selection activeCell="O252" sqref="O252"/>
      <selection pane="topRight" activeCell="N6" sqref="N1:N65536"/>
      <selection pane="bottomLeft" activeCell="L238" sqref="L238"/>
      <selection pane="bottomRight" activeCell="N30" sqref="N30"/>
    </sheetView>
  </sheetViews>
  <sheetFormatPr defaultColWidth="11.5703125" defaultRowHeight="12.75" outlineLevelRow="2" outlineLevelCol="1"/>
  <cols>
    <col min="1" max="1" width="9.42578125" style="301" customWidth="1"/>
    <col min="2" max="2" width="41.7109375" style="302" customWidth="1"/>
    <col min="3" max="3" width="15.85546875" style="303" hidden="1" customWidth="1" outlineLevel="1" collapsed="1"/>
    <col min="4" max="4" width="11.140625" style="304" hidden="1" customWidth="1" outlineLevel="1"/>
    <col min="5" max="5" width="23.42578125" style="305" hidden="1" customWidth="1" outlineLevel="1"/>
    <col min="6" max="8" width="16.5703125" style="305" hidden="1" customWidth="1" outlineLevel="1"/>
    <col min="9" max="9" width="12.7109375" style="305" customWidth="1" collapsed="1"/>
    <col min="10" max="10" width="23.28515625" style="305" customWidth="1"/>
    <col min="11" max="12" width="13.5703125" style="305" customWidth="1"/>
    <col min="13" max="13" width="12.42578125" style="209" customWidth="1"/>
    <col min="14" max="14" width="15.140625" style="209" customWidth="1"/>
    <col min="15" max="15" width="15" style="209" customWidth="1"/>
    <col min="16" max="16" width="13.5703125" style="209" customWidth="1"/>
    <col min="17" max="17" width="12.5703125" style="209" customWidth="1"/>
    <col min="18" max="18" width="12.42578125" style="209" customWidth="1"/>
    <col min="19" max="19" width="18" style="306" customWidth="1"/>
    <col min="20" max="30" width="10.42578125" style="306" customWidth="1"/>
    <col min="31" max="16384" width="11.5703125" style="302"/>
  </cols>
  <sheetData>
    <row r="1" spans="1:83" s="215" customFormat="1" ht="39.75" customHeight="1">
      <c r="A1" s="333" t="s">
        <v>1113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4"/>
      <c r="S1" s="210"/>
      <c r="T1" s="211"/>
      <c r="U1" s="211"/>
      <c r="V1" s="211"/>
      <c r="W1" s="210"/>
      <c r="X1" s="212"/>
      <c r="Y1" s="213"/>
      <c r="Z1" s="210"/>
      <c r="AA1" s="210"/>
      <c r="AB1" s="212"/>
      <c r="AC1" s="210"/>
      <c r="AD1" s="210"/>
      <c r="AE1" s="210"/>
      <c r="AF1" s="210"/>
      <c r="AG1" s="210"/>
      <c r="AH1" s="210"/>
      <c r="AI1" s="210"/>
      <c r="AJ1" s="210"/>
      <c r="AK1" s="210"/>
      <c r="AL1" s="210"/>
      <c r="AM1" s="210"/>
      <c r="AN1" s="210"/>
      <c r="AO1" s="210"/>
      <c r="AP1" s="210"/>
      <c r="AQ1" s="210"/>
      <c r="AR1" s="210"/>
      <c r="AS1" s="210"/>
      <c r="AT1" s="210"/>
      <c r="AU1" s="210"/>
      <c r="AV1" s="210"/>
      <c r="AW1" s="210"/>
      <c r="AX1" s="210"/>
      <c r="AY1" s="210"/>
      <c r="AZ1" s="210"/>
      <c r="BA1" s="210"/>
      <c r="BB1" s="210"/>
      <c r="BC1" s="210"/>
      <c r="BD1" s="210"/>
      <c r="BE1" s="210"/>
      <c r="BF1" s="210"/>
      <c r="BG1" s="210"/>
      <c r="BH1" s="210"/>
      <c r="BI1" s="210"/>
      <c r="BJ1" s="210"/>
      <c r="BK1" s="210"/>
      <c r="BL1" s="210"/>
      <c r="BM1" s="210"/>
      <c r="BN1" s="210"/>
      <c r="BO1" s="210"/>
      <c r="BP1" s="210"/>
      <c r="BQ1" s="210"/>
      <c r="BR1" s="210"/>
      <c r="BS1" s="210"/>
      <c r="BT1" s="210"/>
      <c r="BU1" s="210"/>
      <c r="BV1" s="210"/>
      <c r="BW1" s="210"/>
      <c r="BX1" s="210"/>
      <c r="BY1" s="210"/>
      <c r="BZ1" s="210"/>
      <c r="CA1" s="210"/>
      <c r="CB1" s="210"/>
      <c r="CC1" s="210"/>
      <c r="CD1" s="210"/>
      <c r="CE1" s="214"/>
    </row>
    <row r="2" spans="1:83" s="215" customFormat="1" ht="18.75" customHeight="1">
      <c r="A2" s="335" t="s">
        <v>1442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210"/>
      <c r="T2" s="211"/>
      <c r="U2" s="211"/>
      <c r="V2" s="211"/>
      <c r="W2" s="210"/>
      <c r="X2" s="212"/>
      <c r="Y2" s="213"/>
      <c r="Z2" s="210"/>
      <c r="AA2" s="210"/>
      <c r="AB2" s="212"/>
      <c r="AC2" s="210"/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0"/>
      <c r="AQ2" s="210"/>
      <c r="AR2" s="210"/>
      <c r="AS2" s="210"/>
      <c r="AT2" s="210"/>
      <c r="AU2" s="210"/>
      <c r="AV2" s="210"/>
      <c r="AW2" s="210"/>
      <c r="AX2" s="210"/>
      <c r="AY2" s="210"/>
      <c r="AZ2" s="210"/>
      <c r="BA2" s="210"/>
      <c r="BB2" s="210"/>
      <c r="BC2" s="210"/>
      <c r="BD2" s="210"/>
      <c r="BE2" s="210"/>
      <c r="BF2" s="210"/>
      <c r="BG2" s="210"/>
      <c r="BH2" s="210"/>
      <c r="BI2" s="210"/>
      <c r="BJ2" s="210"/>
      <c r="BK2" s="210"/>
      <c r="BL2" s="210"/>
      <c r="BM2" s="210"/>
      <c r="BN2" s="210"/>
      <c r="BO2" s="210"/>
      <c r="BP2" s="210"/>
      <c r="BQ2" s="210"/>
      <c r="BR2" s="210"/>
      <c r="BS2" s="210"/>
      <c r="BT2" s="210"/>
      <c r="BU2" s="210"/>
      <c r="BV2" s="210"/>
      <c r="BW2" s="210"/>
      <c r="BX2" s="210"/>
      <c r="BY2" s="210"/>
      <c r="BZ2" s="210"/>
      <c r="CA2" s="210"/>
      <c r="CB2" s="210"/>
      <c r="CC2" s="210"/>
      <c r="CD2" s="210"/>
      <c r="CE2" s="214"/>
    </row>
    <row r="3" spans="1:83" s="215" customFormat="1" ht="18.75" customHeight="1" thickBot="1">
      <c r="A3" s="216"/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4"/>
      <c r="N3" s="144"/>
      <c r="O3" s="144"/>
      <c r="P3" s="144"/>
      <c r="Q3" s="144"/>
      <c r="R3" s="144"/>
      <c r="S3" s="210"/>
      <c r="T3" s="211"/>
      <c r="U3" s="211"/>
      <c r="V3" s="211"/>
      <c r="W3" s="210"/>
      <c r="X3" s="212"/>
      <c r="Y3" s="213"/>
      <c r="Z3" s="210"/>
      <c r="AA3" s="210"/>
      <c r="AB3" s="212"/>
      <c r="AC3" s="210"/>
      <c r="AD3" s="210"/>
      <c r="AE3" s="210"/>
      <c r="AF3" s="210"/>
      <c r="AG3" s="210"/>
      <c r="AH3" s="210"/>
      <c r="AI3" s="210"/>
      <c r="AJ3" s="210"/>
      <c r="AK3" s="210"/>
      <c r="AL3" s="210"/>
      <c r="AM3" s="210"/>
      <c r="AN3" s="210"/>
      <c r="AO3" s="210"/>
      <c r="AP3" s="210"/>
      <c r="AQ3" s="210"/>
      <c r="AR3" s="210"/>
      <c r="AS3" s="210"/>
      <c r="AT3" s="210"/>
      <c r="AU3" s="210"/>
      <c r="AV3" s="210"/>
      <c r="AW3" s="210"/>
      <c r="AX3" s="210"/>
      <c r="AY3" s="210"/>
      <c r="AZ3" s="210"/>
      <c r="BA3" s="210"/>
      <c r="BB3" s="210"/>
      <c r="BC3" s="210"/>
      <c r="BD3" s="210"/>
      <c r="BE3" s="210"/>
      <c r="BF3" s="210"/>
      <c r="BG3" s="210"/>
      <c r="BH3" s="210"/>
      <c r="BI3" s="210"/>
      <c r="BJ3" s="210"/>
      <c r="BK3" s="210"/>
      <c r="BL3" s="210"/>
      <c r="BM3" s="210"/>
      <c r="BN3" s="210"/>
      <c r="BO3" s="210"/>
      <c r="BP3" s="210"/>
      <c r="BQ3" s="210"/>
      <c r="BR3" s="210"/>
      <c r="BS3" s="210"/>
      <c r="BT3" s="210"/>
      <c r="BU3" s="210"/>
      <c r="BV3" s="210"/>
      <c r="BW3" s="210"/>
      <c r="BX3" s="210"/>
      <c r="BY3" s="210"/>
      <c r="BZ3" s="210"/>
      <c r="CA3" s="210"/>
      <c r="CB3" s="210"/>
      <c r="CC3" s="210"/>
      <c r="CD3" s="210"/>
      <c r="CE3" s="214"/>
    </row>
    <row r="4" spans="1:83" s="221" customFormat="1" ht="72.75" customHeight="1" thickTop="1">
      <c r="A4" s="339" t="s">
        <v>0</v>
      </c>
      <c r="B4" s="326" t="s">
        <v>201</v>
      </c>
      <c r="C4" s="217" t="s">
        <v>2</v>
      </c>
      <c r="D4" s="218"/>
      <c r="E4" s="217" t="s">
        <v>202</v>
      </c>
      <c r="F4" s="219"/>
      <c r="G4" s="219"/>
      <c r="H4" s="218"/>
      <c r="I4" s="336" t="s">
        <v>454</v>
      </c>
      <c r="J4" s="336" t="s">
        <v>1112</v>
      </c>
      <c r="K4" s="337" t="s">
        <v>1379</v>
      </c>
      <c r="L4" s="336" t="s">
        <v>1381</v>
      </c>
      <c r="M4" s="331" t="s">
        <v>906</v>
      </c>
      <c r="N4" s="331" t="s">
        <v>455</v>
      </c>
      <c r="O4" s="331" t="s">
        <v>456</v>
      </c>
      <c r="P4" s="331" t="s">
        <v>457</v>
      </c>
      <c r="Q4" s="343" t="s">
        <v>907</v>
      </c>
      <c r="R4" s="341" t="s">
        <v>908</v>
      </c>
      <c r="S4" s="341" t="s">
        <v>1237</v>
      </c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</row>
    <row r="5" spans="1:83" s="221" customFormat="1" ht="27.75" customHeight="1">
      <c r="A5" s="340"/>
      <c r="B5" s="327"/>
      <c r="C5" s="222" t="s">
        <v>4</v>
      </c>
      <c r="D5" s="223" t="s">
        <v>5</v>
      </c>
      <c r="E5" s="199" t="s">
        <v>6</v>
      </c>
      <c r="F5" s="199" t="s">
        <v>7</v>
      </c>
      <c r="G5" s="199" t="s">
        <v>8</v>
      </c>
      <c r="H5" s="199" t="s">
        <v>9</v>
      </c>
      <c r="I5" s="329"/>
      <c r="J5" s="329"/>
      <c r="K5" s="338"/>
      <c r="L5" s="329"/>
      <c r="M5" s="332"/>
      <c r="N5" s="332"/>
      <c r="O5" s="332"/>
      <c r="P5" s="332"/>
      <c r="Q5" s="344"/>
      <c r="R5" s="342"/>
      <c r="S5" s="342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</row>
    <row r="6" spans="1:83" s="221" customFormat="1" ht="33" customHeight="1" collapsed="1">
      <c r="A6" s="224" t="s">
        <v>11</v>
      </c>
      <c r="B6" s="225" t="s">
        <v>841</v>
      </c>
      <c r="C6" s="222"/>
      <c r="D6" s="223"/>
      <c r="E6" s="199"/>
      <c r="F6" s="199"/>
      <c r="G6" s="199"/>
      <c r="H6" s="199"/>
      <c r="I6" s="195">
        <f t="shared" ref="I6:P6" si="0">I7+I8</f>
        <v>10</v>
      </c>
      <c r="J6" s="195">
        <f t="shared" si="0"/>
        <v>10</v>
      </c>
      <c r="K6" s="195">
        <f t="shared" si="0"/>
        <v>10</v>
      </c>
      <c r="L6" s="195">
        <f t="shared" si="0"/>
        <v>0</v>
      </c>
      <c r="M6" s="195">
        <f t="shared" si="0"/>
        <v>0</v>
      </c>
      <c r="N6" s="195">
        <f t="shared" si="0"/>
        <v>0</v>
      </c>
      <c r="O6" s="195">
        <f t="shared" si="0"/>
        <v>0</v>
      </c>
      <c r="P6" s="195">
        <f t="shared" si="0"/>
        <v>0</v>
      </c>
      <c r="Q6" s="226">
        <f>M6+N6+O6+P6</f>
        <v>0</v>
      </c>
      <c r="R6" s="226">
        <f t="shared" ref="R6:R47" si="1">K6+Q6</f>
        <v>10</v>
      </c>
      <c r="S6" s="161">
        <f>IF(J6-R6&lt;0,0,J6-R6)</f>
        <v>0</v>
      </c>
      <c r="T6" s="220"/>
      <c r="U6" s="220"/>
      <c r="V6" s="220"/>
      <c r="W6" s="220"/>
      <c r="X6" s="220"/>
      <c r="Y6" s="220"/>
      <c r="Z6" s="220"/>
      <c r="AA6" s="220"/>
      <c r="AB6" s="220"/>
      <c r="AC6" s="220"/>
      <c r="AD6" s="220"/>
    </row>
    <row r="7" spans="1:83" s="234" customFormat="1" ht="34.5" hidden="1" customHeight="1" outlineLevel="1">
      <c r="A7" s="227"/>
      <c r="B7" s="228" t="s">
        <v>341</v>
      </c>
      <c r="C7" s="222">
        <v>40571</v>
      </c>
      <c r="D7" s="223">
        <v>43</v>
      </c>
      <c r="E7" s="166" t="s">
        <v>766</v>
      </c>
      <c r="F7" s="199"/>
      <c r="G7" s="229" t="s">
        <v>335</v>
      </c>
      <c r="H7" s="199" t="s">
        <v>203</v>
      </c>
      <c r="I7" s="197">
        <v>0</v>
      </c>
      <c r="J7" s="202">
        <v>0</v>
      </c>
      <c r="K7" s="202">
        <v>0</v>
      </c>
      <c r="L7" s="230">
        <v>0</v>
      </c>
      <c r="M7" s="196">
        <v>0</v>
      </c>
      <c r="N7" s="196">
        <v>0</v>
      </c>
      <c r="O7" s="196">
        <v>0</v>
      </c>
      <c r="P7" s="196">
        <v>0</v>
      </c>
      <c r="Q7" s="231">
        <f t="shared" ref="Q7:Q122" si="2">M7+N7+O7+P7</f>
        <v>0</v>
      </c>
      <c r="R7" s="231">
        <f t="shared" si="1"/>
        <v>0</v>
      </c>
      <c r="S7" s="161">
        <f>IF(J7-R7&lt;0,0,J7-R7)</f>
        <v>0</v>
      </c>
      <c r="T7" s="220"/>
      <c r="U7" s="220"/>
      <c r="V7" s="232"/>
      <c r="W7" s="233"/>
      <c r="X7" s="232"/>
      <c r="Y7" s="233"/>
      <c r="Z7" s="232"/>
      <c r="AA7" s="233"/>
      <c r="AB7" s="232"/>
      <c r="AC7" s="233"/>
      <c r="AD7" s="232"/>
    </row>
    <row r="8" spans="1:83" s="241" customFormat="1" ht="15.75" hidden="1" customHeight="1" outlineLevel="1">
      <c r="A8" s="227"/>
      <c r="B8" s="184" t="s">
        <v>13</v>
      </c>
      <c r="C8" s="235"/>
      <c r="D8" s="236"/>
      <c r="E8" s="237"/>
      <c r="F8" s="197"/>
      <c r="G8" s="238"/>
      <c r="H8" s="197"/>
      <c r="I8" s="197">
        <v>10</v>
      </c>
      <c r="J8" s="197">
        <v>10</v>
      </c>
      <c r="K8" s="197">
        <v>10</v>
      </c>
      <c r="L8" s="197">
        <v>0</v>
      </c>
      <c r="M8" s="197">
        <f>SUM(M9:M9)</f>
        <v>0</v>
      </c>
      <c r="N8" s="197">
        <f>SUM(N9:N9)</f>
        <v>0</v>
      </c>
      <c r="O8" s="197">
        <f>SUM(O9:O9)</f>
        <v>0</v>
      </c>
      <c r="P8" s="197">
        <f>SUM(P9:P9)</f>
        <v>0</v>
      </c>
      <c r="Q8" s="231">
        <f t="shared" si="2"/>
        <v>0</v>
      </c>
      <c r="R8" s="231">
        <f t="shared" si="1"/>
        <v>10</v>
      </c>
      <c r="S8" s="197">
        <f>SUM(S9:S10)</f>
        <v>0</v>
      </c>
      <c r="T8" s="220"/>
      <c r="U8" s="220"/>
      <c r="V8" s="239"/>
      <c r="W8" s="239"/>
      <c r="X8" s="239"/>
      <c r="Y8" s="239"/>
      <c r="Z8" s="239"/>
      <c r="AA8" s="239"/>
      <c r="AB8" s="239"/>
      <c r="AC8" s="239"/>
      <c r="AD8" s="240"/>
    </row>
    <row r="9" spans="1:83" s="244" customFormat="1" ht="45.75" hidden="1" customHeight="1" outlineLevel="1">
      <c r="A9" s="227"/>
      <c r="B9" s="228" t="s">
        <v>336</v>
      </c>
      <c r="C9" s="235"/>
      <c r="D9" s="236"/>
      <c r="E9" s="166" t="s">
        <v>1408</v>
      </c>
      <c r="F9" s="199" t="s">
        <v>138</v>
      </c>
      <c r="G9" s="238"/>
      <c r="H9" s="199" t="s">
        <v>465</v>
      </c>
      <c r="I9" s="197">
        <v>10</v>
      </c>
      <c r="J9" s="197">
        <v>10</v>
      </c>
      <c r="K9" s="197">
        <v>10</v>
      </c>
      <c r="L9" s="197">
        <v>0</v>
      </c>
      <c r="M9" s="198">
        <v>0</v>
      </c>
      <c r="N9" s="198">
        <v>0</v>
      </c>
      <c r="O9" s="198">
        <v>0</v>
      </c>
      <c r="P9" s="198">
        <v>0</v>
      </c>
      <c r="Q9" s="231">
        <f t="shared" si="2"/>
        <v>0</v>
      </c>
      <c r="R9" s="231">
        <f t="shared" si="1"/>
        <v>10</v>
      </c>
      <c r="S9" s="161">
        <f t="shared" ref="S9:S76" si="3">IF(J9-R9&lt;0,0,J9-R9)</f>
        <v>0</v>
      </c>
      <c r="T9" s="220"/>
      <c r="U9" s="220"/>
      <c r="V9" s="242"/>
      <c r="W9" s="243"/>
      <c r="X9" s="242"/>
      <c r="Y9" s="243"/>
      <c r="Z9" s="242"/>
      <c r="AA9" s="243"/>
      <c r="AB9" s="242"/>
      <c r="AC9" s="243"/>
      <c r="AD9" s="242"/>
    </row>
    <row r="10" spans="1:83" s="244" customFormat="1" ht="27.75" hidden="1" customHeight="1" outlineLevel="1">
      <c r="A10" s="227"/>
      <c r="B10" s="245"/>
      <c r="C10" s="235"/>
      <c r="D10" s="236"/>
      <c r="E10" s="166"/>
      <c r="F10" s="199"/>
      <c r="G10" s="238"/>
      <c r="H10" s="199"/>
      <c r="I10" s="197"/>
      <c r="J10" s="197"/>
      <c r="K10" s="197"/>
      <c r="L10" s="197"/>
      <c r="M10" s="198"/>
      <c r="N10" s="198"/>
      <c r="O10" s="198"/>
      <c r="P10" s="198"/>
      <c r="Q10" s="231"/>
      <c r="R10" s="231"/>
      <c r="S10" s="161"/>
      <c r="T10" s="220"/>
      <c r="U10" s="220"/>
      <c r="V10" s="242"/>
      <c r="W10" s="243"/>
      <c r="X10" s="242"/>
      <c r="Y10" s="243"/>
      <c r="Z10" s="242"/>
      <c r="AA10" s="243"/>
      <c r="AB10" s="242"/>
      <c r="AC10" s="243"/>
      <c r="AD10" s="242"/>
    </row>
    <row r="11" spans="1:83" s="244" customFormat="1" ht="33" customHeight="1" collapsed="1">
      <c r="A11" s="246" t="s">
        <v>12</v>
      </c>
      <c r="B11" s="182" t="s">
        <v>842</v>
      </c>
      <c r="C11" s="235"/>
      <c r="D11" s="236"/>
      <c r="E11" s="166"/>
      <c r="F11" s="199"/>
      <c r="G11" s="238"/>
      <c r="H11" s="199"/>
      <c r="I11" s="199">
        <f>SUM(I12:I20)</f>
        <v>77</v>
      </c>
      <c r="J11" s="199">
        <f t="shared" ref="J11:P11" si="4">SUM(J12:J20)</f>
        <v>26</v>
      </c>
      <c r="K11" s="199">
        <f t="shared" si="4"/>
        <v>0</v>
      </c>
      <c r="L11" s="199">
        <f t="shared" si="4"/>
        <v>0</v>
      </c>
      <c r="M11" s="199">
        <f t="shared" si="4"/>
        <v>0</v>
      </c>
      <c r="N11" s="199">
        <f t="shared" si="4"/>
        <v>0</v>
      </c>
      <c r="O11" s="199">
        <f t="shared" si="4"/>
        <v>0</v>
      </c>
      <c r="P11" s="199">
        <f t="shared" si="4"/>
        <v>0</v>
      </c>
      <c r="Q11" s="226">
        <f t="shared" si="2"/>
        <v>0</v>
      </c>
      <c r="R11" s="226">
        <f t="shared" si="1"/>
        <v>0</v>
      </c>
      <c r="S11" s="199">
        <f>SUM(S12:S20)</f>
        <v>26</v>
      </c>
      <c r="T11" s="220"/>
      <c r="U11" s="220"/>
      <c r="V11" s="242"/>
      <c r="W11" s="243"/>
      <c r="X11" s="242"/>
      <c r="Y11" s="243"/>
      <c r="Z11" s="242"/>
      <c r="AA11" s="243"/>
      <c r="AB11" s="242"/>
      <c r="AC11" s="243"/>
      <c r="AD11" s="242"/>
    </row>
    <row r="12" spans="1:83" s="248" customFormat="1" ht="35.25" hidden="1" customHeight="1" outlineLevel="1">
      <c r="A12" s="227"/>
      <c r="B12" s="228" t="s">
        <v>826</v>
      </c>
      <c r="C12" s="222">
        <v>40571</v>
      </c>
      <c r="D12" s="223">
        <v>74</v>
      </c>
      <c r="E12" s="166" t="s">
        <v>1429</v>
      </c>
      <c r="F12" s="199" t="s">
        <v>1430</v>
      </c>
      <c r="G12" s="247"/>
      <c r="H12" s="199" t="s">
        <v>1428</v>
      </c>
      <c r="I12" s="197">
        <v>11</v>
      </c>
      <c r="J12" s="202">
        <v>0</v>
      </c>
      <c r="K12" s="202">
        <v>0</v>
      </c>
      <c r="L12" s="202">
        <v>0</v>
      </c>
      <c r="M12" s="198">
        <v>0</v>
      </c>
      <c r="N12" s="198">
        <v>0</v>
      </c>
      <c r="O12" s="198">
        <v>0</v>
      </c>
      <c r="P12" s="198">
        <v>0</v>
      </c>
      <c r="Q12" s="231">
        <f t="shared" si="2"/>
        <v>0</v>
      </c>
      <c r="R12" s="231">
        <f t="shared" si="1"/>
        <v>0</v>
      </c>
      <c r="S12" s="161">
        <f t="shared" si="3"/>
        <v>0</v>
      </c>
      <c r="T12" s="220"/>
      <c r="U12" s="220"/>
      <c r="V12" s="232"/>
      <c r="W12" s="233"/>
      <c r="X12" s="232"/>
      <c r="Y12" s="233"/>
      <c r="Z12" s="232"/>
      <c r="AA12" s="233"/>
      <c r="AB12" s="232"/>
      <c r="AC12" s="233"/>
      <c r="AD12" s="232"/>
    </row>
    <row r="13" spans="1:83" s="248" customFormat="1" ht="35.25" hidden="1" customHeight="1" outlineLevel="1">
      <c r="A13" s="227"/>
      <c r="B13" s="228" t="s">
        <v>1229</v>
      </c>
      <c r="C13" s="222"/>
      <c r="D13" s="223"/>
      <c r="E13" s="166"/>
      <c r="F13" s="199"/>
      <c r="G13" s="247"/>
      <c r="H13" s="199"/>
      <c r="I13" s="197">
        <v>1</v>
      </c>
      <c r="J13" s="202">
        <v>0</v>
      </c>
      <c r="K13" s="202">
        <v>0</v>
      </c>
      <c r="L13" s="202">
        <v>0</v>
      </c>
      <c r="M13" s="198">
        <v>0</v>
      </c>
      <c r="N13" s="198">
        <v>0</v>
      </c>
      <c r="O13" s="198">
        <v>0</v>
      </c>
      <c r="P13" s="198">
        <v>0</v>
      </c>
      <c r="Q13" s="231">
        <f t="shared" si="2"/>
        <v>0</v>
      </c>
      <c r="R13" s="231">
        <f t="shared" si="1"/>
        <v>0</v>
      </c>
      <c r="S13" s="161">
        <f t="shared" si="3"/>
        <v>0</v>
      </c>
      <c r="T13" s="220"/>
      <c r="U13" s="220"/>
      <c r="V13" s="232"/>
      <c r="W13" s="233"/>
      <c r="X13" s="232"/>
      <c r="Y13" s="233"/>
      <c r="Z13" s="232"/>
      <c r="AA13" s="233"/>
      <c r="AB13" s="232"/>
      <c r="AC13" s="233"/>
      <c r="AD13" s="232"/>
    </row>
    <row r="14" spans="1:83" s="248" customFormat="1" ht="35.25" hidden="1" customHeight="1" outlineLevel="1">
      <c r="A14" s="227"/>
      <c r="B14" s="228" t="s">
        <v>1230</v>
      </c>
      <c r="C14" s="222"/>
      <c r="D14" s="223"/>
      <c r="E14" s="166"/>
      <c r="F14" s="199"/>
      <c r="G14" s="247"/>
      <c r="H14" s="199"/>
      <c r="I14" s="197">
        <v>1</v>
      </c>
      <c r="J14" s="202">
        <v>0</v>
      </c>
      <c r="K14" s="202">
        <v>0</v>
      </c>
      <c r="L14" s="202">
        <v>0</v>
      </c>
      <c r="M14" s="198">
        <v>0</v>
      </c>
      <c r="N14" s="198">
        <v>0</v>
      </c>
      <c r="O14" s="198">
        <v>0</v>
      </c>
      <c r="P14" s="198">
        <v>0</v>
      </c>
      <c r="Q14" s="231">
        <f t="shared" si="2"/>
        <v>0</v>
      </c>
      <c r="R14" s="231">
        <f t="shared" si="1"/>
        <v>0</v>
      </c>
      <c r="S14" s="161">
        <f t="shared" si="3"/>
        <v>0</v>
      </c>
      <c r="T14" s="220"/>
      <c r="U14" s="220"/>
      <c r="V14" s="232"/>
      <c r="W14" s="233"/>
      <c r="X14" s="232"/>
      <c r="Y14" s="233"/>
      <c r="Z14" s="232"/>
      <c r="AA14" s="233"/>
      <c r="AB14" s="232"/>
      <c r="AC14" s="233"/>
      <c r="AD14" s="232"/>
    </row>
    <row r="15" spans="1:83" s="248" customFormat="1" ht="35.25" hidden="1" customHeight="1" outlineLevel="1">
      <c r="A15" s="227"/>
      <c r="B15" s="228" t="s">
        <v>1231</v>
      </c>
      <c r="C15" s="222"/>
      <c r="D15" s="223"/>
      <c r="E15" s="166"/>
      <c r="F15" s="199"/>
      <c r="G15" s="247"/>
      <c r="H15" s="199"/>
      <c r="I15" s="197">
        <v>1</v>
      </c>
      <c r="J15" s="202">
        <v>0</v>
      </c>
      <c r="K15" s="202">
        <v>0</v>
      </c>
      <c r="L15" s="202">
        <v>0</v>
      </c>
      <c r="M15" s="198">
        <v>0</v>
      </c>
      <c r="N15" s="198">
        <v>0</v>
      </c>
      <c r="O15" s="198">
        <v>0</v>
      </c>
      <c r="P15" s="198">
        <v>0</v>
      </c>
      <c r="Q15" s="231">
        <f t="shared" si="2"/>
        <v>0</v>
      </c>
      <c r="R15" s="231">
        <f t="shared" si="1"/>
        <v>0</v>
      </c>
      <c r="S15" s="161">
        <f t="shared" si="3"/>
        <v>0</v>
      </c>
      <c r="T15" s="220"/>
      <c r="U15" s="220"/>
      <c r="V15" s="232"/>
      <c r="W15" s="233"/>
      <c r="X15" s="232"/>
      <c r="Y15" s="233"/>
      <c r="Z15" s="232"/>
      <c r="AA15" s="233"/>
      <c r="AB15" s="232"/>
      <c r="AC15" s="233"/>
      <c r="AD15" s="232"/>
    </row>
    <row r="16" spans="1:83" s="248" customFormat="1" ht="35.25" hidden="1" customHeight="1" outlineLevel="1">
      <c r="A16" s="227"/>
      <c r="B16" s="228" t="s">
        <v>1232</v>
      </c>
      <c r="C16" s="222"/>
      <c r="D16" s="223"/>
      <c r="E16" s="166"/>
      <c r="F16" s="199"/>
      <c r="G16" s="247"/>
      <c r="H16" s="199"/>
      <c r="I16" s="197">
        <v>1</v>
      </c>
      <c r="J16" s="202">
        <v>0</v>
      </c>
      <c r="K16" s="202">
        <v>0</v>
      </c>
      <c r="L16" s="202">
        <v>0</v>
      </c>
      <c r="M16" s="198">
        <v>0</v>
      </c>
      <c r="N16" s="198">
        <v>0</v>
      </c>
      <c r="O16" s="198">
        <v>0</v>
      </c>
      <c r="P16" s="198">
        <v>0</v>
      </c>
      <c r="Q16" s="231">
        <f t="shared" si="2"/>
        <v>0</v>
      </c>
      <c r="R16" s="231">
        <f t="shared" si="1"/>
        <v>0</v>
      </c>
      <c r="S16" s="161">
        <f t="shared" si="3"/>
        <v>0</v>
      </c>
      <c r="T16" s="220"/>
      <c r="U16" s="220"/>
      <c r="V16" s="232"/>
      <c r="W16" s="233"/>
      <c r="X16" s="232"/>
      <c r="Y16" s="233"/>
      <c r="Z16" s="232"/>
      <c r="AA16" s="233"/>
      <c r="AB16" s="232"/>
      <c r="AC16" s="233"/>
      <c r="AD16" s="232"/>
    </row>
    <row r="17" spans="1:30" s="248" customFormat="1" ht="35.25" hidden="1" customHeight="1" outlineLevel="1">
      <c r="A17" s="227"/>
      <c r="B17" s="228" t="s">
        <v>1233</v>
      </c>
      <c r="C17" s="222"/>
      <c r="D17" s="223"/>
      <c r="E17" s="166"/>
      <c r="F17" s="199"/>
      <c r="G17" s="247"/>
      <c r="H17" s="199"/>
      <c r="I17" s="197">
        <v>0</v>
      </c>
      <c r="J17" s="202">
        <v>0</v>
      </c>
      <c r="K17" s="202">
        <v>0</v>
      </c>
      <c r="L17" s="202">
        <v>0</v>
      </c>
      <c r="M17" s="198">
        <v>0</v>
      </c>
      <c r="N17" s="198">
        <v>0</v>
      </c>
      <c r="O17" s="198">
        <v>0</v>
      </c>
      <c r="P17" s="198">
        <v>0</v>
      </c>
      <c r="Q17" s="231">
        <f t="shared" si="2"/>
        <v>0</v>
      </c>
      <c r="R17" s="231">
        <f t="shared" si="1"/>
        <v>0</v>
      </c>
      <c r="S17" s="161">
        <f t="shared" si="3"/>
        <v>0</v>
      </c>
      <c r="T17" s="220"/>
      <c r="U17" s="220"/>
      <c r="V17" s="232"/>
      <c r="W17" s="233"/>
      <c r="X17" s="232"/>
      <c r="Y17" s="233"/>
      <c r="Z17" s="232"/>
      <c r="AA17" s="233"/>
      <c r="AB17" s="232"/>
      <c r="AC17" s="233"/>
      <c r="AD17" s="232"/>
    </row>
    <row r="18" spans="1:30" s="248" customFormat="1" ht="35.25" hidden="1" customHeight="1" outlineLevel="1">
      <c r="A18" s="227"/>
      <c r="B18" s="228" t="s">
        <v>1431</v>
      </c>
      <c r="C18" s="222"/>
      <c r="D18" s="223"/>
      <c r="E18" s="166"/>
      <c r="F18" s="199"/>
      <c r="G18" s="247"/>
      <c r="H18" s="199"/>
      <c r="I18" s="197">
        <v>10</v>
      </c>
      <c r="J18" s="202">
        <v>3</v>
      </c>
      <c r="K18" s="202">
        <v>0</v>
      </c>
      <c r="L18" s="202">
        <v>0</v>
      </c>
      <c r="M18" s="198">
        <v>0</v>
      </c>
      <c r="N18" s="198">
        <v>0</v>
      </c>
      <c r="O18" s="198">
        <v>0</v>
      </c>
      <c r="P18" s="198">
        <v>0</v>
      </c>
      <c r="Q18" s="231">
        <f t="shared" si="2"/>
        <v>0</v>
      </c>
      <c r="R18" s="231">
        <f t="shared" si="1"/>
        <v>0</v>
      </c>
      <c r="S18" s="161">
        <f t="shared" si="3"/>
        <v>3</v>
      </c>
      <c r="T18" s="220"/>
      <c r="U18" s="220"/>
      <c r="V18" s="232"/>
      <c r="W18" s="233"/>
      <c r="X18" s="232"/>
      <c r="Y18" s="233"/>
      <c r="Z18" s="232"/>
      <c r="AA18" s="233"/>
      <c r="AB18" s="232"/>
      <c r="AC18" s="233"/>
      <c r="AD18" s="232"/>
    </row>
    <row r="19" spans="1:30" s="248" customFormat="1" ht="35.25" hidden="1" customHeight="1" outlineLevel="1">
      <c r="A19" s="227"/>
      <c r="B19" s="228" t="s">
        <v>1234</v>
      </c>
      <c r="C19" s="222"/>
      <c r="D19" s="223"/>
      <c r="E19" s="166"/>
      <c r="F19" s="199"/>
      <c r="G19" s="247"/>
      <c r="H19" s="199"/>
      <c r="I19" s="197">
        <v>9</v>
      </c>
      <c r="J19" s="202">
        <v>0</v>
      </c>
      <c r="K19" s="202">
        <v>0</v>
      </c>
      <c r="L19" s="202">
        <v>0</v>
      </c>
      <c r="M19" s="198">
        <v>0</v>
      </c>
      <c r="N19" s="198">
        <v>0</v>
      </c>
      <c r="O19" s="198">
        <v>0</v>
      </c>
      <c r="P19" s="198">
        <v>0</v>
      </c>
      <c r="Q19" s="231">
        <f t="shared" si="2"/>
        <v>0</v>
      </c>
      <c r="R19" s="231">
        <f t="shared" si="1"/>
        <v>0</v>
      </c>
      <c r="S19" s="161">
        <f t="shared" si="3"/>
        <v>0</v>
      </c>
      <c r="T19" s="220"/>
      <c r="U19" s="220"/>
      <c r="V19" s="232"/>
      <c r="W19" s="233"/>
      <c r="X19" s="232"/>
      <c r="Y19" s="233"/>
      <c r="Z19" s="232"/>
      <c r="AA19" s="233"/>
      <c r="AB19" s="232"/>
      <c r="AC19" s="233"/>
      <c r="AD19" s="232"/>
    </row>
    <row r="20" spans="1:30" s="244" customFormat="1" ht="31.5" hidden="1" customHeight="1" outlineLevel="1">
      <c r="A20" s="227"/>
      <c r="B20" s="228" t="s">
        <v>495</v>
      </c>
      <c r="C20" s="235" t="s">
        <v>497</v>
      </c>
      <c r="D20" s="236" t="s">
        <v>496</v>
      </c>
      <c r="E20" s="237" t="s">
        <v>498</v>
      </c>
      <c r="F20" s="197"/>
      <c r="G20" s="238"/>
      <c r="H20" s="197" t="s">
        <v>499</v>
      </c>
      <c r="I20" s="197">
        <v>43</v>
      </c>
      <c r="J20" s="197">
        <v>23</v>
      </c>
      <c r="K20" s="197">
        <v>0</v>
      </c>
      <c r="L20" s="197">
        <v>0</v>
      </c>
      <c r="M20" s="198">
        <v>0</v>
      </c>
      <c r="N20" s="198">
        <v>0</v>
      </c>
      <c r="O20" s="198">
        <v>0</v>
      </c>
      <c r="P20" s="198">
        <v>0</v>
      </c>
      <c r="Q20" s="231">
        <f t="shared" si="2"/>
        <v>0</v>
      </c>
      <c r="R20" s="231">
        <f t="shared" si="1"/>
        <v>0</v>
      </c>
      <c r="S20" s="161">
        <f t="shared" si="3"/>
        <v>23</v>
      </c>
      <c r="T20" s="220"/>
      <c r="U20" s="220"/>
      <c r="V20" s="242"/>
      <c r="W20" s="243"/>
      <c r="X20" s="242"/>
      <c r="Y20" s="243"/>
      <c r="Z20" s="242"/>
      <c r="AA20" s="243"/>
      <c r="AB20" s="242"/>
      <c r="AC20" s="243"/>
      <c r="AD20" s="242"/>
    </row>
    <row r="21" spans="1:30" s="244" customFormat="1" ht="33" customHeight="1" collapsed="1">
      <c r="A21" s="246" t="s">
        <v>204</v>
      </c>
      <c r="B21" s="249" t="s">
        <v>843</v>
      </c>
      <c r="C21" s="235"/>
      <c r="D21" s="236"/>
      <c r="E21" s="237"/>
      <c r="F21" s="197"/>
      <c r="G21" s="238"/>
      <c r="H21" s="197"/>
      <c r="I21" s="199">
        <f>SUM(I22:I28)</f>
        <v>21</v>
      </c>
      <c r="J21" s="199">
        <f>SUM(J22:J28)</f>
        <v>8</v>
      </c>
      <c r="K21" s="199">
        <f t="shared" ref="K21:P21" si="5">K27+K28</f>
        <v>16</v>
      </c>
      <c r="L21" s="199">
        <f t="shared" si="5"/>
        <v>0</v>
      </c>
      <c r="M21" s="199">
        <f t="shared" si="5"/>
        <v>0</v>
      </c>
      <c r="N21" s="199">
        <f t="shared" si="5"/>
        <v>0</v>
      </c>
      <c r="O21" s="199">
        <f t="shared" si="5"/>
        <v>0</v>
      </c>
      <c r="P21" s="199">
        <f t="shared" si="5"/>
        <v>0</v>
      </c>
      <c r="Q21" s="226">
        <f t="shared" si="2"/>
        <v>0</v>
      </c>
      <c r="R21" s="226">
        <f t="shared" si="1"/>
        <v>16</v>
      </c>
      <c r="S21" s="161">
        <f>SUM(S22:S28)</f>
        <v>0</v>
      </c>
      <c r="T21" s="220"/>
      <c r="U21" s="220"/>
      <c r="V21" s="242"/>
      <c r="W21" s="243"/>
      <c r="X21" s="242"/>
      <c r="Y21" s="243"/>
      <c r="Z21" s="242"/>
      <c r="AA21" s="243"/>
      <c r="AB21" s="242"/>
      <c r="AC21" s="243"/>
      <c r="AD21" s="242"/>
    </row>
    <row r="22" spans="1:30" s="244" customFormat="1" ht="33" hidden="1" customHeight="1" outlineLevel="1">
      <c r="A22" s="246"/>
      <c r="B22" s="228" t="s">
        <v>1351</v>
      </c>
      <c r="C22" s="235"/>
      <c r="D22" s="236"/>
      <c r="E22" s="237"/>
      <c r="F22" s="197"/>
      <c r="G22" s="238"/>
      <c r="H22" s="197"/>
      <c r="I22" s="199">
        <v>1</v>
      </c>
      <c r="J22" s="250">
        <v>0</v>
      </c>
      <c r="K22" s="250">
        <v>0</v>
      </c>
      <c r="L22" s="250">
        <v>0</v>
      </c>
      <c r="M22" s="199">
        <v>0</v>
      </c>
      <c r="N22" s="199">
        <v>0</v>
      </c>
      <c r="O22" s="199">
        <v>0</v>
      </c>
      <c r="P22" s="199">
        <v>0</v>
      </c>
      <c r="Q22" s="226">
        <f>M22+N22+O22+P22</f>
        <v>0</v>
      </c>
      <c r="R22" s="226">
        <f t="shared" si="1"/>
        <v>0</v>
      </c>
      <c r="S22" s="161">
        <f t="shared" si="3"/>
        <v>0</v>
      </c>
      <c r="T22" s="220"/>
      <c r="U22" s="220"/>
      <c r="V22" s="242"/>
      <c r="W22" s="243"/>
      <c r="X22" s="242"/>
      <c r="Y22" s="243"/>
      <c r="Z22" s="242"/>
      <c r="AA22" s="243"/>
      <c r="AB22" s="242"/>
      <c r="AC22" s="243"/>
      <c r="AD22" s="242"/>
    </row>
    <row r="23" spans="1:30" s="244" customFormat="1" ht="33" hidden="1" customHeight="1" outlineLevel="1">
      <c r="A23" s="246"/>
      <c r="B23" s="228" t="s">
        <v>1352</v>
      </c>
      <c r="C23" s="235"/>
      <c r="D23" s="236"/>
      <c r="E23" s="237"/>
      <c r="F23" s="197"/>
      <c r="G23" s="238"/>
      <c r="H23" s="197"/>
      <c r="I23" s="199">
        <v>1</v>
      </c>
      <c r="J23" s="250">
        <v>0</v>
      </c>
      <c r="K23" s="250">
        <v>0</v>
      </c>
      <c r="L23" s="250">
        <v>0</v>
      </c>
      <c r="M23" s="199">
        <v>0</v>
      </c>
      <c r="N23" s="199">
        <v>0</v>
      </c>
      <c r="O23" s="199">
        <v>0</v>
      </c>
      <c r="P23" s="199">
        <v>0</v>
      </c>
      <c r="Q23" s="226">
        <f t="shared" si="2"/>
        <v>0</v>
      </c>
      <c r="R23" s="226">
        <f t="shared" si="1"/>
        <v>0</v>
      </c>
      <c r="S23" s="161">
        <f t="shared" si="3"/>
        <v>0</v>
      </c>
      <c r="T23" s="220"/>
      <c r="U23" s="220"/>
      <c r="V23" s="242"/>
      <c r="W23" s="243"/>
      <c r="X23" s="242"/>
      <c r="Y23" s="243"/>
      <c r="Z23" s="242"/>
      <c r="AA23" s="243"/>
      <c r="AB23" s="242"/>
      <c r="AC23" s="243"/>
      <c r="AD23" s="242"/>
    </row>
    <row r="24" spans="1:30" s="244" customFormat="1" ht="33" hidden="1" customHeight="1" outlineLevel="1">
      <c r="A24" s="246"/>
      <c r="B24" s="228" t="s">
        <v>1353</v>
      </c>
      <c r="C24" s="235"/>
      <c r="D24" s="236"/>
      <c r="E24" s="237"/>
      <c r="F24" s="197"/>
      <c r="G24" s="238"/>
      <c r="H24" s="197"/>
      <c r="I24" s="199">
        <v>1</v>
      </c>
      <c r="J24" s="250">
        <v>0</v>
      </c>
      <c r="K24" s="250">
        <v>0</v>
      </c>
      <c r="L24" s="250">
        <v>0</v>
      </c>
      <c r="M24" s="199">
        <v>0</v>
      </c>
      <c r="N24" s="199">
        <v>0</v>
      </c>
      <c r="O24" s="199">
        <v>0</v>
      </c>
      <c r="P24" s="199">
        <v>0</v>
      </c>
      <c r="Q24" s="226">
        <f t="shared" si="2"/>
        <v>0</v>
      </c>
      <c r="R24" s="226">
        <f t="shared" si="1"/>
        <v>0</v>
      </c>
      <c r="S24" s="161">
        <f t="shared" si="3"/>
        <v>0</v>
      </c>
      <c r="T24" s="220"/>
      <c r="U24" s="220"/>
      <c r="V24" s="242"/>
      <c r="W24" s="243"/>
      <c r="X24" s="242"/>
      <c r="Y24" s="243"/>
      <c r="Z24" s="242"/>
      <c r="AA24" s="243"/>
      <c r="AB24" s="242"/>
      <c r="AC24" s="243"/>
      <c r="AD24" s="242"/>
    </row>
    <row r="25" spans="1:30" s="244" customFormat="1" ht="33" hidden="1" customHeight="1" outlineLevel="1">
      <c r="A25" s="246"/>
      <c r="B25" s="228" t="s">
        <v>1354</v>
      </c>
      <c r="C25" s="235"/>
      <c r="D25" s="236"/>
      <c r="E25" s="237"/>
      <c r="F25" s="197"/>
      <c r="G25" s="238"/>
      <c r="H25" s="197"/>
      <c r="I25" s="199">
        <v>1</v>
      </c>
      <c r="J25" s="250">
        <v>0</v>
      </c>
      <c r="K25" s="250">
        <v>0</v>
      </c>
      <c r="L25" s="250">
        <v>0</v>
      </c>
      <c r="M25" s="199">
        <v>0</v>
      </c>
      <c r="N25" s="199">
        <v>0</v>
      </c>
      <c r="O25" s="199">
        <v>0</v>
      </c>
      <c r="P25" s="199">
        <v>0</v>
      </c>
      <c r="Q25" s="226">
        <f t="shared" si="2"/>
        <v>0</v>
      </c>
      <c r="R25" s="226">
        <f t="shared" si="1"/>
        <v>0</v>
      </c>
      <c r="S25" s="161">
        <f t="shared" si="3"/>
        <v>0</v>
      </c>
      <c r="T25" s="220"/>
      <c r="U25" s="220"/>
      <c r="V25" s="242"/>
      <c r="W25" s="243"/>
      <c r="X25" s="242"/>
      <c r="Y25" s="243"/>
      <c r="Z25" s="242"/>
      <c r="AA25" s="243"/>
      <c r="AB25" s="242"/>
      <c r="AC25" s="243"/>
      <c r="AD25" s="242"/>
    </row>
    <row r="26" spans="1:30" s="244" customFormat="1" ht="33" hidden="1" customHeight="1" outlineLevel="1">
      <c r="A26" s="246"/>
      <c r="B26" s="228" t="s">
        <v>1355</v>
      </c>
      <c r="C26" s="235"/>
      <c r="D26" s="236"/>
      <c r="E26" s="237"/>
      <c r="F26" s="197"/>
      <c r="G26" s="238"/>
      <c r="H26" s="197"/>
      <c r="I26" s="199">
        <v>1</v>
      </c>
      <c r="J26" s="250">
        <v>0</v>
      </c>
      <c r="K26" s="250">
        <v>0</v>
      </c>
      <c r="L26" s="250">
        <v>0</v>
      </c>
      <c r="M26" s="199">
        <v>0</v>
      </c>
      <c r="N26" s="199">
        <v>0</v>
      </c>
      <c r="O26" s="199">
        <v>0</v>
      </c>
      <c r="P26" s="199">
        <v>0</v>
      </c>
      <c r="Q26" s="226">
        <f>M26+N26+O26+P26</f>
        <v>0</v>
      </c>
      <c r="R26" s="226">
        <f t="shared" si="1"/>
        <v>0</v>
      </c>
      <c r="S26" s="161">
        <f t="shared" si="3"/>
        <v>0</v>
      </c>
      <c r="T26" s="220"/>
      <c r="U26" s="220"/>
      <c r="V26" s="242"/>
      <c r="W26" s="243"/>
      <c r="X26" s="242"/>
      <c r="Y26" s="243"/>
      <c r="Z26" s="242"/>
      <c r="AA26" s="243"/>
      <c r="AB26" s="242"/>
      <c r="AC26" s="243"/>
      <c r="AD26" s="242"/>
    </row>
    <row r="27" spans="1:30" s="252" customFormat="1" ht="48.75" hidden="1" customHeight="1" outlineLevel="1">
      <c r="A27" s="227"/>
      <c r="B27" s="228" t="s">
        <v>1340</v>
      </c>
      <c r="C27" s="222">
        <v>40595</v>
      </c>
      <c r="D27" s="199" t="s">
        <v>210</v>
      </c>
      <c r="E27" s="166" t="s">
        <v>211</v>
      </c>
      <c r="F27" s="187" t="s">
        <v>212</v>
      </c>
      <c r="G27" s="251" t="s">
        <v>213</v>
      </c>
      <c r="H27" s="187" t="s">
        <v>214</v>
      </c>
      <c r="I27" s="197">
        <v>8</v>
      </c>
      <c r="J27" s="202">
        <v>0</v>
      </c>
      <c r="K27" s="202">
        <v>8</v>
      </c>
      <c r="L27" s="202">
        <v>0</v>
      </c>
      <c r="M27" s="198">
        <v>0</v>
      </c>
      <c r="N27" s="198">
        <v>0</v>
      </c>
      <c r="O27" s="198">
        <v>0</v>
      </c>
      <c r="P27" s="198">
        <v>0</v>
      </c>
      <c r="Q27" s="231">
        <f t="shared" si="2"/>
        <v>0</v>
      </c>
      <c r="R27" s="231">
        <f t="shared" si="1"/>
        <v>8</v>
      </c>
      <c r="S27" s="161">
        <f t="shared" si="3"/>
        <v>0</v>
      </c>
      <c r="T27" s="220"/>
      <c r="U27" s="220"/>
      <c r="V27" s="233"/>
      <c r="W27" s="233"/>
      <c r="X27" s="233"/>
      <c r="Y27" s="233"/>
      <c r="Z27" s="233"/>
      <c r="AA27" s="233"/>
      <c r="AB27" s="233"/>
      <c r="AC27" s="233"/>
      <c r="AD27" s="233"/>
    </row>
    <row r="28" spans="1:30" s="253" customFormat="1" ht="15.75" hidden="1" customHeight="1" outlineLevel="1">
      <c r="A28" s="227"/>
      <c r="B28" s="184" t="s">
        <v>13</v>
      </c>
      <c r="C28" s="235"/>
      <c r="D28" s="236"/>
      <c r="E28" s="237"/>
      <c r="F28" s="197"/>
      <c r="G28" s="238"/>
      <c r="H28" s="197"/>
      <c r="I28" s="197">
        <f t="shared" ref="I28:P28" si="6">SUM(I29)</f>
        <v>8</v>
      </c>
      <c r="J28" s="197">
        <f t="shared" si="6"/>
        <v>8</v>
      </c>
      <c r="K28" s="197">
        <f t="shared" si="6"/>
        <v>8</v>
      </c>
      <c r="L28" s="197">
        <f t="shared" si="6"/>
        <v>0</v>
      </c>
      <c r="M28" s="197">
        <f t="shared" si="6"/>
        <v>0</v>
      </c>
      <c r="N28" s="197">
        <f t="shared" si="6"/>
        <v>0</v>
      </c>
      <c r="O28" s="197">
        <f t="shared" si="6"/>
        <v>0</v>
      </c>
      <c r="P28" s="197">
        <f t="shared" si="6"/>
        <v>0</v>
      </c>
      <c r="Q28" s="231">
        <f t="shared" si="2"/>
        <v>0</v>
      </c>
      <c r="R28" s="231">
        <f t="shared" si="1"/>
        <v>8</v>
      </c>
      <c r="S28" s="161">
        <f t="shared" si="3"/>
        <v>0</v>
      </c>
      <c r="T28" s="220"/>
      <c r="U28" s="220"/>
      <c r="V28" s="240"/>
      <c r="W28" s="239"/>
      <c r="X28" s="240"/>
      <c r="Y28" s="239"/>
      <c r="Z28" s="240"/>
      <c r="AA28" s="239"/>
      <c r="AB28" s="240"/>
      <c r="AC28" s="239"/>
      <c r="AD28" s="240"/>
    </row>
    <row r="29" spans="1:30" s="253" customFormat="1" ht="15.75" hidden="1" customHeight="1" outlineLevel="1">
      <c r="A29" s="227"/>
      <c r="B29" s="228" t="s">
        <v>332</v>
      </c>
      <c r="C29" s="235">
        <v>40934</v>
      </c>
      <c r="D29" s="236" t="s">
        <v>448</v>
      </c>
      <c r="E29" s="237"/>
      <c r="F29" s="197"/>
      <c r="G29" s="238"/>
      <c r="H29" s="197" t="s">
        <v>905</v>
      </c>
      <c r="I29" s="197">
        <v>8</v>
      </c>
      <c r="J29" s="197">
        <v>8</v>
      </c>
      <c r="K29" s="197">
        <v>8</v>
      </c>
      <c r="L29" s="197">
        <v>0</v>
      </c>
      <c r="M29" s="198">
        <v>0</v>
      </c>
      <c r="N29" s="198">
        <v>0</v>
      </c>
      <c r="O29" s="198">
        <v>0</v>
      </c>
      <c r="P29" s="198">
        <v>0</v>
      </c>
      <c r="Q29" s="231">
        <f t="shared" si="2"/>
        <v>0</v>
      </c>
      <c r="R29" s="231">
        <f t="shared" si="1"/>
        <v>8</v>
      </c>
      <c r="S29" s="161">
        <f t="shared" si="3"/>
        <v>0</v>
      </c>
      <c r="T29" s="220"/>
      <c r="U29" s="220"/>
      <c r="V29" s="240"/>
      <c r="W29" s="239"/>
      <c r="X29" s="240"/>
      <c r="Y29" s="239"/>
      <c r="Z29" s="240"/>
      <c r="AA29" s="239"/>
      <c r="AB29" s="240"/>
      <c r="AC29" s="239"/>
      <c r="AD29" s="240"/>
    </row>
    <row r="30" spans="1:30" s="253" customFormat="1" ht="33" customHeight="1" collapsed="1">
      <c r="A30" s="246" t="s">
        <v>206</v>
      </c>
      <c r="B30" s="249" t="s">
        <v>844</v>
      </c>
      <c r="C30" s="235"/>
      <c r="D30" s="236"/>
      <c r="E30" s="237"/>
      <c r="F30" s="197"/>
      <c r="G30" s="238"/>
      <c r="H30" s="197"/>
      <c r="I30" s="199">
        <f>I31+I32+I33+I34+I35+I44</f>
        <v>56</v>
      </c>
      <c r="J30" s="199">
        <f>J31+J32+J33+J34+J35+J44</f>
        <v>0</v>
      </c>
      <c r="K30" s="199">
        <f t="shared" ref="K30:P30" si="7">K31+K32+K34+K35+K44</f>
        <v>7</v>
      </c>
      <c r="L30" s="199">
        <f t="shared" si="7"/>
        <v>0</v>
      </c>
      <c r="M30" s="199">
        <f t="shared" si="7"/>
        <v>0</v>
      </c>
      <c r="N30" s="199">
        <f t="shared" si="7"/>
        <v>0</v>
      </c>
      <c r="O30" s="200">
        <f>SUM(O31:O50)</f>
        <v>0</v>
      </c>
      <c r="P30" s="199">
        <f t="shared" si="7"/>
        <v>0</v>
      </c>
      <c r="Q30" s="226">
        <f t="shared" si="2"/>
        <v>0</v>
      </c>
      <c r="R30" s="226">
        <f t="shared" si="1"/>
        <v>7</v>
      </c>
      <c r="S30" s="161">
        <f t="shared" si="3"/>
        <v>0</v>
      </c>
      <c r="T30" s="220"/>
      <c r="U30" s="220"/>
      <c r="V30" s="240"/>
      <c r="W30" s="239"/>
      <c r="X30" s="240"/>
      <c r="Y30" s="239"/>
      <c r="Z30" s="240"/>
      <c r="AA30" s="239"/>
      <c r="AB30" s="240"/>
      <c r="AC30" s="239"/>
      <c r="AD30" s="240"/>
    </row>
    <row r="31" spans="1:30" s="254" customFormat="1" ht="52.5" hidden="1" customHeight="1" outlineLevel="1">
      <c r="A31" s="246"/>
      <c r="B31" s="249" t="s">
        <v>458</v>
      </c>
      <c r="C31" s="222"/>
      <c r="D31" s="223"/>
      <c r="E31" s="166" t="s">
        <v>664</v>
      </c>
      <c r="F31" s="199" t="s">
        <v>835</v>
      </c>
      <c r="G31" s="247"/>
      <c r="H31" s="199" t="s">
        <v>665</v>
      </c>
      <c r="I31" s="197">
        <v>17</v>
      </c>
      <c r="J31" s="202">
        <v>0</v>
      </c>
      <c r="K31" s="202">
        <v>3</v>
      </c>
      <c r="L31" s="202">
        <v>0</v>
      </c>
      <c r="M31" s="198">
        <v>0</v>
      </c>
      <c r="N31" s="198">
        <v>0</v>
      </c>
      <c r="O31" s="198">
        <v>0</v>
      </c>
      <c r="P31" s="198">
        <v>0</v>
      </c>
      <c r="Q31" s="231">
        <f t="shared" si="2"/>
        <v>0</v>
      </c>
      <c r="R31" s="231">
        <f t="shared" si="1"/>
        <v>3</v>
      </c>
      <c r="S31" s="161">
        <f t="shared" si="3"/>
        <v>0</v>
      </c>
      <c r="T31" s="220"/>
      <c r="U31" s="220"/>
      <c r="V31" s="232"/>
      <c r="W31" s="233"/>
      <c r="X31" s="232"/>
      <c r="Y31" s="233"/>
      <c r="Z31" s="232"/>
      <c r="AA31" s="233"/>
      <c r="AB31" s="232"/>
      <c r="AC31" s="233"/>
      <c r="AD31" s="232"/>
    </row>
    <row r="32" spans="1:30" s="254" customFormat="1" ht="38.25" hidden="1" customHeight="1" outlineLevel="1">
      <c r="A32" s="246"/>
      <c r="B32" s="228" t="s">
        <v>1264</v>
      </c>
      <c r="C32" s="222"/>
      <c r="D32" s="223"/>
      <c r="E32" s="166" t="s">
        <v>691</v>
      </c>
      <c r="F32" s="199" t="s">
        <v>692</v>
      </c>
      <c r="G32" s="247"/>
      <c r="H32" s="199" t="s">
        <v>693</v>
      </c>
      <c r="I32" s="197">
        <v>3</v>
      </c>
      <c r="J32" s="202">
        <v>0</v>
      </c>
      <c r="K32" s="202">
        <v>0</v>
      </c>
      <c r="L32" s="202">
        <v>0</v>
      </c>
      <c r="M32" s="198">
        <v>0</v>
      </c>
      <c r="N32" s="198">
        <v>0</v>
      </c>
      <c r="O32" s="198">
        <v>0</v>
      </c>
      <c r="P32" s="198">
        <v>0</v>
      </c>
      <c r="Q32" s="231">
        <f t="shared" si="2"/>
        <v>0</v>
      </c>
      <c r="R32" s="231">
        <f t="shared" si="1"/>
        <v>0</v>
      </c>
      <c r="S32" s="161">
        <f t="shared" si="3"/>
        <v>0</v>
      </c>
      <c r="T32" s="220"/>
      <c r="U32" s="220"/>
      <c r="V32" s="232"/>
      <c r="W32" s="233"/>
      <c r="X32" s="232"/>
      <c r="Y32" s="233"/>
      <c r="Z32" s="232"/>
      <c r="AA32" s="233"/>
      <c r="AB32" s="232"/>
      <c r="AC32" s="233"/>
      <c r="AD32" s="232"/>
    </row>
    <row r="33" spans="1:30" s="254" customFormat="1" ht="46.5" hidden="1" customHeight="1" outlineLevel="1">
      <c r="A33" s="246"/>
      <c r="B33" s="228" t="s">
        <v>996</v>
      </c>
      <c r="C33" s="222"/>
      <c r="D33" s="223"/>
      <c r="E33" s="166"/>
      <c r="F33" s="199"/>
      <c r="G33" s="247"/>
      <c r="H33" s="199"/>
      <c r="I33" s="197">
        <v>1</v>
      </c>
      <c r="J33" s="202">
        <v>0</v>
      </c>
      <c r="K33" s="202">
        <v>0</v>
      </c>
      <c r="L33" s="202">
        <v>0</v>
      </c>
      <c r="M33" s="198">
        <v>0</v>
      </c>
      <c r="N33" s="198">
        <v>0</v>
      </c>
      <c r="O33" s="198">
        <v>0</v>
      </c>
      <c r="P33" s="198">
        <v>0</v>
      </c>
      <c r="Q33" s="231" t="s">
        <v>1037</v>
      </c>
      <c r="R33" s="231">
        <f t="shared" si="1"/>
        <v>0</v>
      </c>
      <c r="S33" s="161">
        <f t="shared" si="3"/>
        <v>0</v>
      </c>
      <c r="T33" s="220"/>
      <c r="U33" s="220"/>
      <c r="V33" s="232"/>
      <c r="W33" s="233"/>
      <c r="X33" s="232"/>
      <c r="Y33" s="233"/>
      <c r="Z33" s="232"/>
      <c r="AA33" s="233"/>
      <c r="AB33" s="232"/>
      <c r="AC33" s="233"/>
      <c r="AD33" s="232"/>
    </row>
    <row r="34" spans="1:30" s="254" customFormat="1" ht="35.25" hidden="1" customHeight="1" outlineLevel="1">
      <c r="A34" s="246"/>
      <c r="B34" s="228" t="s">
        <v>1265</v>
      </c>
      <c r="C34" s="222"/>
      <c r="D34" s="223"/>
      <c r="E34" s="166" t="s">
        <v>694</v>
      </c>
      <c r="F34" s="199"/>
      <c r="G34" s="247"/>
      <c r="H34" s="199" t="s">
        <v>695</v>
      </c>
      <c r="I34" s="197">
        <v>4</v>
      </c>
      <c r="J34" s="202">
        <v>0</v>
      </c>
      <c r="K34" s="202">
        <v>0</v>
      </c>
      <c r="L34" s="202">
        <v>0</v>
      </c>
      <c r="M34" s="198">
        <v>0</v>
      </c>
      <c r="N34" s="198">
        <v>0</v>
      </c>
      <c r="O34" s="198">
        <v>0</v>
      </c>
      <c r="P34" s="198">
        <v>0</v>
      </c>
      <c r="Q34" s="231">
        <f t="shared" si="2"/>
        <v>0</v>
      </c>
      <c r="R34" s="231">
        <f t="shared" si="1"/>
        <v>0</v>
      </c>
      <c r="S34" s="161">
        <f t="shared" si="3"/>
        <v>0</v>
      </c>
      <c r="T34" s="220"/>
      <c r="U34" s="220"/>
      <c r="V34" s="232"/>
      <c r="W34" s="233"/>
      <c r="X34" s="232"/>
      <c r="Y34" s="233"/>
      <c r="Z34" s="232"/>
      <c r="AA34" s="233"/>
      <c r="AB34" s="232"/>
      <c r="AC34" s="233"/>
      <c r="AD34" s="232"/>
    </row>
    <row r="35" spans="1:30" s="253" customFormat="1" ht="15.75" hidden="1" customHeight="1" outlineLevel="1">
      <c r="A35" s="246"/>
      <c r="B35" s="184" t="s">
        <v>205</v>
      </c>
      <c r="C35" s="235"/>
      <c r="D35" s="236"/>
      <c r="E35" s="237"/>
      <c r="F35" s="197"/>
      <c r="G35" s="238"/>
      <c r="H35" s="197"/>
      <c r="I35" s="197">
        <f t="shared" ref="I35:P35" si="8">SUM(I36:I43)</f>
        <v>24</v>
      </c>
      <c r="J35" s="197">
        <f t="shared" si="8"/>
        <v>0</v>
      </c>
      <c r="K35" s="197">
        <f t="shared" si="8"/>
        <v>0</v>
      </c>
      <c r="L35" s="197">
        <f t="shared" si="8"/>
        <v>0</v>
      </c>
      <c r="M35" s="197">
        <f t="shared" si="8"/>
        <v>0</v>
      </c>
      <c r="N35" s="197">
        <f t="shared" si="8"/>
        <v>0</v>
      </c>
      <c r="O35" s="197">
        <f t="shared" si="8"/>
        <v>0</v>
      </c>
      <c r="P35" s="197">
        <f t="shared" si="8"/>
        <v>0</v>
      </c>
      <c r="Q35" s="231">
        <f t="shared" si="2"/>
        <v>0</v>
      </c>
      <c r="R35" s="231">
        <f t="shared" si="1"/>
        <v>0</v>
      </c>
      <c r="S35" s="197">
        <f>SUM(S36:S43)</f>
        <v>0</v>
      </c>
      <c r="T35" s="220"/>
      <c r="U35" s="220"/>
      <c r="V35" s="240"/>
      <c r="W35" s="239"/>
      <c r="X35" s="240"/>
      <c r="Y35" s="239"/>
      <c r="Z35" s="240"/>
      <c r="AA35" s="239"/>
      <c r="AB35" s="240"/>
      <c r="AC35" s="239"/>
      <c r="AD35" s="240"/>
    </row>
    <row r="36" spans="1:30" s="253" customFormat="1" ht="34.5" hidden="1" customHeight="1" outlineLevel="1">
      <c r="A36" s="246"/>
      <c r="B36" s="184" t="s">
        <v>666</v>
      </c>
      <c r="C36" s="235"/>
      <c r="D36" s="236"/>
      <c r="E36" s="237" t="s">
        <v>667</v>
      </c>
      <c r="F36" s="197" t="s">
        <v>668</v>
      </c>
      <c r="G36" s="238"/>
      <c r="H36" s="197" t="s">
        <v>669</v>
      </c>
      <c r="I36" s="197">
        <v>3</v>
      </c>
      <c r="J36" s="202">
        <v>0</v>
      </c>
      <c r="K36" s="202">
        <v>0</v>
      </c>
      <c r="L36" s="202">
        <v>0</v>
      </c>
      <c r="M36" s="198">
        <v>0</v>
      </c>
      <c r="N36" s="198">
        <v>0</v>
      </c>
      <c r="O36" s="198">
        <v>0</v>
      </c>
      <c r="P36" s="198">
        <v>0</v>
      </c>
      <c r="Q36" s="231">
        <f t="shared" si="2"/>
        <v>0</v>
      </c>
      <c r="R36" s="231">
        <f t="shared" si="1"/>
        <v>0</v>
      </c>
      <c r="S36" s="161">
        <f t="shared" si="3"/>
        <v>0</v>
      </c>
      <c r="T36" s="220"/>
      <c r="U36" s="220"/>
      <c r="V36" s="240"/>
      <c r="W36" s="239"/>
      <c r="X36" s="240"/>
      <c r="Y36" s="239"/>
      <c r="Z36" s="240"/>
      <c r="AA36" s="239"/>
      <c r="AB36" s="240"/>
      <c r="AC36" s="239"/>
      <c r="AD36" s="240"/>
    </row>
    <row r="37" spans="1:30" s="253" customFormat="1" ht="31.5" hidden="1" customHeight="1" outlineLevel="1">
      <c r="A37" s="246"/>
      <c r="B37" s="184" t="s">
        <v>1108</v>
      </c>
      <c r="C37" s="235"/>
      <c r="D37" s="236"/>
      <c r="E37" s="237" t="s">
        <v>670</v>
      </c>
      <c r="F37" s="197" t="s">
        <v>668</v>
      </c>
      <c r="G37" s="238"/>
      <c r="H37" s="197" t="s">
        <v>671</v>
      </c>
      <c r="I37" s="197">
        <v>3</v>
      </c>
      <c r="J37" s="202">
        <v>0</v>
      </c>
      <c r="K37" s="202">
        <v>0</v>
      </c>
      <c r="L37" s="202">
        <v>0</v>
      </c>
      <c r="M37" s="198">
        <v>0</v>
      </c>
      <c r="N37" s="198">
        <v>0</v>
      </c>
      <c r="O37" s="198">
        <v>0</v>
      </c>
      <c r="P37" s="198">
        <v>0</v>
      </c>
      <c r="Q37" s="231">
        <f t="shared" si="2"/>
        <v>0</v>
      </c>
      <c r="R37" s="231">
        <f t="shared" si="1"/>
        <v>0</v>
      </c>
      <c r="S37" s="161">
        <f t="shared" si="3"/>
        <v>0</v>
      </c>
      <c r="T37" s="220"/>
      <c r="U37" s="220"/>
      <c r="V37" s="240"/>
      <c r="W37" s="239"/>
      <c r="X37" s="240"/>
      <c r="Y37" s="239"/>
      <c r="Z37" s="240"/>
      <c r="AA37" s="239"/>
      <c r="AB37" s="240"/>
      <c r="AC37" s="239"/>
      <c r="AD37" s="240"/>
    </row>
    <row r="38" spans="1:30" s="253" customFormat="1" ht="31.5" hidden="1" customHeight="1" outlineLevel="1">
      <c r="A38" s="246"/>
      <c r="B38" s="184" t="s">
        <v>1109</v>
      </c>
      <c r="C38" s="235"/>
      <c r="D38" s="236"/>
      <c r="E38" s="237" t="s">
        <v>672</v>
      </c>
      <c r="F38" s="197" t="s">
        <v>668</v>
      </c>
      <c r="G38" s="238"/>
      <c r="H38" s="197" t="s">
        <v>673</v>
      </c>
      <c r="I38" s="197">
        <v>2</v>
      </c>
      <c r="J38" s="202">
        <v>0</v>
      </c>
      <c r="K38" s="202">
        <v>0</v>
      </c>
      <c r="L38" s="202">
        <v>0</v>
      </c>
      <c r="M38" s="198">
        <v>0</v>
      </c>
      <c r="N38" s="198">
        <v>0</v>
      </c>
      <c r="O38" s="198">
        <v>0</v>
      </c>
      <c r="P38" s="198">
        <v>0</v>
      </c>
      <c r="Q38" s="231">
        <f t="shared" si="2"/>
        <v>0</v>
      </c>
      <c r="R38" s="231">
        <f t="shared" si="1"/>
        <v>0</v>
      </c>
      <c r="S38" s="161">
        <f t="shared" si="3"/>
        <v>0</v>
      </c>
      <c r="T38" s="220"/>
      <c r="U38" s="220"/>
      <c r="V38" s="240"/>
      <c r="W38" s="239"/>
      <c r="X38" s="240"/>
      <c r="Y38" s="239"/>
      <c r="Z38" s="240"/>
      <c r="AA38" s="239"/>
      <c r="AB38" s="240"/>
      <c r="AC38" s="239"/>
      <c r="AD38" s="240"/>
    </row>
    <row r="39" spans="1:30" s="253" customFormat="1" ht="31.5" hidden="1" customHeight="1" outlineLevel="1">
      <c r="A39" s="246"/>
      <c r="B39" s="184" t="s">
        <v>1371</v>
      </c>
      <c r="C39" s="235"/>
      <c r="D39" s="236"/>
      <c r="E39" s="237" t="s">
        <v>674</v>
      </c>
      <c r="F39" s="197" t="s">
        <v>668</v>
      </c>
      <c r="G39" s="238"/>
      <c r="H39" s="197" t="s">
        <v>675</v>
      </c>
      <c r="I39" s="197">
        <v>9</v>
      </c>
      <c r="J39" s="202">
        <v>0</v>
      </c>
      <c r="K39" s="202">
        <v>0</v>
      </c>
      <c r="L39" s="202">
        <v>0</v>
      </c>
      <c r="M39" s="198">
        <v>0</v>
      </c>
      <c r="N39" s="198">
        <v>0</v>
      </c>
      <c r="O39" s="198">
        <v>0</v>
      </c>
      <c r="P39" s="198">
        <v>0</v>
      </c>
      <c r="Q39" s="231">
        <f t="shared" si="2"/>
        <v>0</v>
      </c>
      <c r="R39" s="231">
        <f t="shared" si="1"/>
        <v>0</v>
      </c>
      <c r="S39" s="161">
        <f t="shared" si="3"/>
        <v>0</v>
      </c>
      <c r="T39" s="220"/>
      <c r="U39" s="220"/>
      <c r="V39" s="240"/>
      <c r="W39" s="239"/>
      <c r="X39" s="240"/>
      <c r="Y39" s="239"/>
      <c r="Z39" s="240"/>
      <c r="AA39" s="239"/>
      <c r="AB39" s="240"/>
      <c r="AC39" s="239"/>
      <c r="AD39" s="240"/>
    </row>
    <row r="40" spans="1:30" s="253" customFormat="1" ht="31.5" hidden="1" customHeight="1" outlineLevel="1">
      <c r="A40" s="246"/>
      <c r="B40" s="184" t="s">
        <v>676</v>
      </c>
      <c r="C40" s="235"/>
      <c r="D40" s="236"/>
      <c r="E40" s="237" t="s">
        <v>677</v>
      </c>
      <c r="F40" s="197" t="s">
        <v>668</v>
      </c>
      <c r="G40" s="238"/>
      <c r="H40" s="236" t="s">
        <v>680</v>
      </c>
      <c r="I40" s="197">
        <v>2</v>
      </c>
      <c r="J40" s="202">
        <v>0</v>
      </c>
      <c r="K40" s="202">
        <v>0</v>
      </c>
      <c r="L40" s="202">
        <v>0</v>
      </c>
      <c r="M40" s="198">
        <v>0</v>
      </c>
      <c r="N40" s="198">
        <v>0</v>
      </c>
      <c r="O40" s="198">
        <v>0</v>
      </c>
      <c r="P40" s="198">
        <v>0</v>
      </c>
      <c r="Q40" s="231">
        <f t="shared" si="2"/>
        <v>0</v>
      </c>
      <c r="R40" s="231">
        <f t="shared" si="1"/>
        <v>0</v>
      </c>
      <c r="S40" s="161">
        <f t="shared" si="3"/>
        <v>0</v>
      </c>
      <c r="T40" s="220"/>
      <c r="U40" s="220"/>
      <c r="V40" s="240"/>
      <c r="W40" s="239"/>
      <c r="X40" s="240"/>
      <c r="Y40" s="239"/>
      <c r="Z40" s="240"/>
      <c r="AA40" s="239"/>
      <c r="AB40" s="240"/>
      <c r="AC40" s="239"/>
      <c r="AD40" s="240"/>
    </row>
    <row r="41" spans="1:30" s="253" customFormat="1" ht="31.5" hidden="1" customHeight="1" outlineLevel="1">
      <c r="A41" s="246"/>
      <c r="B41" s="184" t="s">
        <v>678</v>
      </c>
      <c r="C41" s="235"/>
      <c r="D41" s="236"/>
      <c r="E41" s="237" t="s">
        <v>679</v>
      </c>
      <c r="F41" s="197" t="s">
        <v>681</v>
      </c>
      <c r="G41" s="238"/>
      <c r="H41" s="197" t="s">
        <v>682</v>
      </c>
      <c r="I41" s="197">
        <v>2</v>
      </c>
      <c r="J41" s="202">
        <v>0</v>
      </c>
      <c r="K41" s="202">
        <v>0</v>
      </c>
      <c r="L41" s="202">
        <v>0</v>
      </c>
      <c r="M41" s="198">
        <v>0</v>
      </c>
      <c r="N41" s="198">
        <v>0</v>
      </c>
      <c r="O41" s="198">
        <v>0</v>
      </c>
      <c r="P41" s="198">
        <v>0</v>
      </c>
      <c r="Q41" s="231">
        <f t="shared" si="2"/>
        <v>0</v>
      </c>
      <c r="R41" s="231">
        <f t="shared" si="1"/>
        <v>0</v>
      </c>
      <c r="S41" s="161">
        <f t="shared" si="3"/>
        <v>0</v>
      </c>
      <c r="T41" s="220"/>
      <c r="U41" s="220"/>
      <c r="V41" s="240"/>
      <c r="W41" s="239"/>
      <c r="X41" s="240"/>
      <c r="Y41" s="239"/>
      <c r="Z41" s="240"/>
      <c r="AA41" s="239"/>
      <c r="AB41" s="240"/>
      <c r="AC41" s="239"/>
      <c r="AD41" s="240"/>
    </row>
    <row r="42" spans="1:30" s="253" customFormat="1" ht="31.5" hidden="1" customHeight="1" outlineLevel="1">
      <c r="A42" s="246"/>
      <c r="B42" s="184" t="s">
        <v>683</v>
      </c>
      <c r="C42" s="235"/>
      <c r="D42" s="236"/>
      <c r="E42" s="237" t="s">
        <v>684</v>
      </c>
      <c r="F42" s="197" t="s">
        <v>681</v>
      </c>
      <c r="G42" s="238"/>
      <c r="H42" s="197" t="s">
        <v>685</v>
      </c>
      <c r="I42" s="197">
        <v>3</v>
      </c>
      <c r="J42" s="202">
        <v>0</v>
      </c>
      <c r="K42" s="202">
        <v>0</v>
      </c>
      <c r="L42" s="202">
        <v>0</v>
      </c>
      <c r="M42" s="198">
        <v>0</v>
      </c>
      <c r="N42" s="198">
        <v>0</v>
      </c>
      <c r="O42" s="198">
        <v>0</v>
      </c>
      <c r="P42" s="198">
        <v>0</v>
      </c>
      <c r="Q42" s="231">
        <f t="shared" si="2"/>
        <v>0</v>
      </c>
      <c r="R42" s="231">
        <f t="shared" si="1"/>
        <v>0</v>
      </c>
      <c r="S42" s="161">
        <f t="shared" si="3"/>
        <v>0</v>
      </c>
      <c r="T42" s="220"/>
      <c r="U42" s="220"/>
      <c r="V42" s="240"/>
      <c r="W42" s="239"/>
      <c r="X42" s="240"/>
      <c r="Y42" s="239"/>
      <c r="Z42" s="240"/>
      <c r="AA42" s="239"/>
      <c r="AB42" s="240"/>
      <c r="AC42" s="239"/>
      <c r="AD42" s="240"/>
    </row>
    <row r="43" spans="1:30" s="253" customFormat="1" ht="31.5" hidden="1" customHeight="1" outlineLevel="1">
      <c r="A43" s="246"/>
      <c r="B43" s="184" t="s">
        <v>686</v>
      </c>
      <c r="C43" s="235"/>
      <c r="D43" s="236"/>
      <c r="E43" s="237" t="s">
        <v>687</v>
      </c>
      <c r="F43" s="197" t="s">
        <v>668</v>
      </c>
      <c r="G43" s="238"/>
      <c r="H43" s="255">
        <v>19634</v>
      </c>
      <c r="I43" s="197">
        <v>0</v>
      </c>
      <c r="J43" s="202">
        <v>0</v>
      </c>
      <c r="K43" s="202">
        <v>0</v>
      </c>
      <c r="L43" s="202">
        <v>0</v>
      </c>
      <c r="M43" s="198">
        <v>0</v>
      </c>
      <c r="N43" s="198">
        <v>0</v>
      </c>
      <c r="O43" s="198">
        <v>0</v>
      </c>
      <c r="P43" s="198">
        <v>0</v>
      </c>
      <c r="Q43" s="231">
        <f t="shared" si="2"/>
        <v>0</v>
      </c>
      <c r="R43" s="231">
        <f t="shared" si="1"/>
        <v>0</v>
      </c>
      <c r="S43" s="161">
        <f t="shared" si="3"/>
        <v>0</v>
      </c>
      <c r="T43" s="220"/>
      <c r="U43" s="220"/>
      <c r="V43" s="240"/>
      <c r="W43" s="239"/>
      <c r="X43" s="240"/>
      <c r="Y43" s="239"/>
      <c r="Z43" s="240"/>
      <c r="AA43" s="239"/>
      <c r="AB43" s="240"/>
      <c r="AC43" s="239"/>
      <c r="AD43" s="240"/>
    </row>
    <row r="44" spans="1:30" s="253" customFormat="1" ht="15.75" hidden="1" customHeight="1" outlineLevel="1">
      <c r="A44" s="246"/>
      <c r="B44" s="184" t="s">
        <v>13</v>
      </c>
      <c r="C44" s="235"/>
      <c r="D44" s="236"/>
      <c r="E44" s="237"/>
      <c r="F44" s="197"/>
      <c r="G44" s="238"/>
      <c r="H44" s="197"/>
      <c r="I44" s="197">
        <f t="shared" ref="I44:P44" si="9">SUM(I45:I50)</f>
        <v>7</v>
      </c>
      <c r="J44" s="197">
        <f t="shared" si="9"/>
        <v>0</v>
      </c>
      <c r="K44" s="197">
        <f t="shared" si="9"/>
        <v>4</v>
      </c>
      <c r="L44" s="197">
        <f t="shared" si="9"/>
        <v>0</v>
      </c>
      <c r="M44" s="197">
        <f t="shared" si="9"/>
        <v>0</v>
      </c>
      <c r="N44" s="197">
        <f t="shared" si="9"/>
        <v>0</v>
      </c>
      <c r="O44" s="197">
        <f t="shared" si="9"/>
        <v>0</v>
      </c>
      <c r="P44" s="197">
        <f t="shared" si="9"/>
        <v>0</v>
      </c>
      <c r="Q44" s="231">
        <f t="shared" si="2"/>
        <v>0</v>
      </c>
      <c r="R44" s="231">
        <f t="shared" si="1"/>
        <v>4</v>
      </c>
      <c r="S44" s="197">
        <f>SUM(S45:S50)</f>
        <v>0</v>
      </c>
      <c r="T44" s="220"/>
      <c r="U44" s="220"/>
      <c r="V44" s="240"/>
      <c r="W44" s="239"/>
      <c r="X44" s="240"/>
      <c r="Y44" s="239"/>
      <c r="Z44" s="240"/>
      <c r="AA44" s="239"/>
      <c r="AB44" s="240"/>
      <c r="AC44" s="239"/>
      <c r="AD44" s="240"/>
    </row>
    <row r="45" spans="1:30" s="253" customFormat="1" ht="35.25" hidden="1" customHeight="1" outlineLevel="1">
      <c r="A45" s="246"/>
      <c r="B45" s="184" t="s">
        <v>997</v>
      </c>
      <c r="C45" s="235"/>
      <c r="D45" s="236"/>
      <c r="E45" s="237"/>
      <c r="F45" s="197"/>
      <c r="G45" s="238"/>
      <c r="H45" s="197"/>
      <c r="I45" s="197">
        <v>1</v>
      </c>
      <c r="J45" s="202">
        <v>0</v>
      </c>
      <c r="K45" s="202">
        <v>1</v>
      </c>
      <c r="L45" s="202">
        <v>0</v>
      </c>
      <c r="M45" s="198">
        <v>0</v>
      </c>
      <c r="N45" s="198">
        <v>0</v>
      </c>
      <c r="O45" s="198">
        <v>0</v>
      </c>
      <c r="P45" s="198">
        <v>0</v>
      </c>
      <c r="Q45" s="231">
        <f>SUM(M45:P45)</f>
        <v>0</v>
      </c>
      <c r="R45" s="231">
        <f t="shared" si="1"/>
        <v>1</v>
      </c>
      <c r="S45" s="161">
        <f t="shared" si="3"/>
        <v>0</v>
      </c>
      <c r="T45" s="220"/>
      <c r="U45" s="220"/>
      <c r="V45" s="240"/>
      <c r="W45" s="239"/>
      <c r="X45" s="240"/>
      <c r="Y45" s="239"/>
      <c r="Z45" s="240"/>
      <c r="AA45" s="239"/>
      <c r="AB45" s="240"/>
      <c r="AC45" s="239"/>
      <c r="AD45" s="240"/>
    </row>
    <row r="46" spans="1:30" s="253" customFormat="1" ht="36" hidden="1" customHeight="1" outlineLevel="1">
      <c r="A46" s="246"/>
      <c r="B46" s="184" t="s">
        <v>998</v>
      </c>
      <c r="C46" s="235"/>
      <c r="D46" s="236"/>
      <c r="E46" s="237"/>
      <c r="F46" s="197"/>
      <c r="G46" s="238"/>
      <c r="H46" s="197"/>
      <c r="I46" s="197">
        <v>1</v>
      </c>
      <c r="J46" s="202">
        <v>0</v>
      </c>
      <c r="K46" s="202">
        <v>1</v>
      </c>
      <c r="L46" s="202">
        <v>0</v>
      </c>
      <c r="M46" s="198">
        <v>0</v>
      </c>
      <c r="N46" s="198">
        <v>0</v>
      </c>
      <c r="O46" s="198">
        <v>0</v>
      </c>
      <c r="P46" s="198">
        <v>0</v>
      </c>
      <c r="Q46" s="231" t="s">
        <v>1037</v>
      </c>
      <c r="R46" s="231">
        <f t="shared" si="1"/>
        <v>1</v>
      </c>
      <c r="S46" s="161">
        <f t="shared" si="3"/>
        <v>0</v>
      </c>
      <c r="T46" s="220"/>
      <c r="U46" s="220"/>
      <c r="V46" s="240"/>
      <c r="W46" s="239"/>
      <c r="X46" s="240"/>
      <c r="Y46" s="239"/>
      <c r="Z46" s="240"/>
      <c r="AA46" s="239"/>
      <c r="AB46" s="240"/>
      <c r="AC46" s="239"/>
      <c r="AD46" s="240"/>
    </row>
    <row r="47" spans="1:30" s="253" customFormat="1" ht="36" hidden="1" customHeight="1" outlineLevel="1">
      <c r="A47" s="246"/>
      <c r="B47" s="184" t="s">
        <v>1409</v>
      </c>
      <c r="C47" s="235"/>
      <c r="D47" s="236"/>
      <c r="E47" s="237"/>
      <c r="F47" s="197"/>
      <c r="G47" s="238"/>
      <c r="H47" s="197"/>
      <c r="I47" s="197">
        <v>1</v>
      </c>
      <c r="J47" s="202">
        <v>0</v>
      </c>
      <c r="K47" s="202">
        <v>0</v>
      </c>
      <c r="L47" s="202">
        <v>0</v>
      </c>
      <c r="M47" s="198">
        <v>0</v>
      </c>
      <c r="N47" s="198">
        <v>0</v>
      </c>
      <c r="O47" s="198">
        <v>0</v>
      </c>
      <c r="P47" s="198">
        <v>0</v>
      </c>
      <c r="Q47" s="231" t="s">
        <v>1037</v>
      </c>
      <c r="R47" s="231">
        <f t="shared" si="1"/>
        <v>0</v>
      </c>
      <c r="S47" s="161">
        <f t="shared" si="3"/>
        <v>0</v>
      </c>
      <c r="T47" s="220"/>
      <c r="U47" s="220"/>
      <c r="V47" s="240"/>
      <c r="W47" s="239"/>
      <c r="X47" s="240"/>
      <c r="Y47" s="239"/>
      <c r="Z47" s="240"/>
      <c r="AA47" s="239"/>
      <c r="AB47" s="240"/>
      <c r="AC47" s="239"/>
      <c r="AD47" s="240"/>
    </row>
    <row r="48" spans="1:30" s="253" customFormat="1" ht="36" hidden="1" customHeight="1" outlineLevel="1">
      <c r="A48" s="246"/>
      <c r="B48" s="184" t="s">
        <v>1110</v>
      </c>
      <c r="C48" s="235"/>
      <c r="D48" s="236"/>
      <c r="E48" s="237"/>
      <c r="F48" s="197"/>
      <c r="G48" s="238"/>
      <c r="H48" s="197"/>
      <c r="I48" s="197">
        <v>1</v>
      </c>
      <c r="J48" s="202">
        <v>0</v>
      </c>
      <c r="K48" s="202">
        <v>0</v>
      </c>
      <c r="L48" s="202">
        <v>0</v>
      </c>
      <c r="M48" s="198">
        <v>0</v>
      </c>
      <c r="N48" s="198">
        <v>0</v>
      </c>
      <c r="O48" s="198">
        <v>0</v>
      </c>
      <c r="P48" s="198">
        <v>0</v>
      </c>
      <c r="Q48" s="231" t="s">
        <v>1037</v>
      </c>
      <c r="R48" s="231" t="s">
        <v>1037</v>
      </c>
      <c r="S48" s="161">
        <f t="shared" si="3"/>
        <v>0</v>
      </c>
      <c r="T48" s="220"/>
      <c r="U48" s="220"/>
      <c r="V48" s="240"/>
      <c r="W48" s="239"/>
      <c r="X48" s="240"/>
      <c r="Y48" s="239"/>
      <c r="Z48" s="240"/>
      <c r="AA48" s="239"/>
      <c r="AB48" s="240"/>
      <c r="AC48" s="239"/>
      <c r="AD48" s="240"/>
    </row>
    <row r="49" spans="1:30" s="253" customFormat="1" ht="40.5" hidden="1" customHeight="1" outlineLevel="1">
      <c r="A49" s="246"/>
      <c r="B49" s="184" t="s">
        <v>999</v>
      </c>
      <c r="C49" s="235"/>
      <c r="D49" s="236"/>
      <c r="E49" s="237"/>
      <c r="F49" s="197"/>
      <c r="G49" s="238"/>
      <c r="H49" s="197"/>
      <c r="I49" s="197">
        <v>1</v>
      </c>
      <c r="J49" s="202">
        <v>0</v>
      </c>
      <c r="K49" s="202">
        <v>1</v>
      </c>
      <c r="L49" s="202">
        <v>0</v>
      </c>
      <c r="M49" s="198">
        <v>0</v>
      </c>
      <c r="N49" s="198">
        <v>0</v>
      </c>
      <c r="O49" s="198">
        <v>0</v>
      </c>
      <c r="P49" s="198">
        <v>0</v>
      </c>
      <c r="Q49" s="231" t="s">
        <v>1037</v>
      </c>
      <c r="R49" s="231">
        <f t="shared" ref="R49:R112" si="10">K49+Q49</f>
        <v>1</v>
      </c>
      <c r="S49" s="161">
        <f t="shared" si="3"/>
        <v>0</v>
      </c>
      <c r="T49" s="220"/>
      <c r="U49" s="220"/>
      <c r="V49" s="240"/>
      <c r="W49" s="239"/>
      <c r="X49" s="240"/>
      <c r="Y49" s="239"/>
      <c r="Z49" s="240"/>
      <c r="AA49" s="239"/>
      <c r="AB49" s="240"/>
      <c r="AC49" s="239"/>
      <c r="AD49" s="240"/>
    </row>
    <row r="50" spans="1:30" s="253" customFormat="1" ht="70.5" hidden="1" customHeight="1" outlineLevel="1">
      <c r="A50" s="246"/>
      <c r="B50" s="184" t="s">
        <v>688</v>
      </c>
      <c r="C50" s="235"/>
      <c r="D50" s="236"/>
      <c r="E50" s="237" t="s">
        <v>63</v>
      </c>
      <c r="F50" s="197" t="s">
        <v>689</v>
      </c>
      <c r="G50" s="238"/>
      <c r="H50" s="197" t="s">
        <v>690</v>
      </c>
      <c r="I50" s="197">
        <v>2</v>
      </c>
      <c r="J50" s="202">
        <v>0</v>
      </c>
      <c r="K50" s="202">
        <v>1</v>
      </c>
      <c r="L50" s="202">
        <v>0</v>
      </c>
      <c r="M50" s="198">
        <v>0</v>
      </c>
      <c r="N50" s="198">
        <v>0</v>
      </c>
      <c r="O50" s="198">
        <v>0</v>
      </c>
      <c r="P50" s="198">
        <v>0</v>
      </c>
      <c r="Q50" s="231">
        <f t="shared" si="2"/>
        <v>0</v>
      </c>
      <c r="R50" s="231">
        <f t="shared" si="10"/>
        <v>1</v>
      </c>
      <c r="S50" s="161">
        <f t="shared" si="3"/>
        <v>0</v>
      </c>
      <c r="T50" s="220"/>
      <c r="U50" s="220"/>
      <c r="V50" s="240"/>
      <c r="W50" s="239"/>
      <c r="X50" s="240"/>
      <c r="Y50" s="239"/>
      <c r="Z50" s="240"/>
      <c r="AA50" s="239"/>
      <c r="AB50" s="240"/>
      <c r="AC50" s="239"/>
      <c r="AD50" s="240"/>
    </row>
    <row r="51" spans="1:30" s="253" customFormat="1" ht="31.5" customHeight="1" collapsed="1">
      <c r="A51" s="246" t="s">
        <v>392</v>
      </c>
      <c r="B51" s="249" t="s">
        <v>845</v>
      </c>
      <c r="C51" s="235"/>
      <c r="D51" s="236"/>
      <c r="E51" s="237"/>
      <c r="F51" s="197"/>
      <c r="G51" s="238"/>
      <c r="H51" s="197"/>
      <c r="I51" s="199">
        <f>SUM(I52:I54)</f>
        <v>39</v>
      </c>
      <c r="J51" s="199">
        <f t="shared" ref="J51:P51" si="11">SUM(J52:J54)</f>
        <v>0</v>
      </c>
      <c r="K51" s="199">
        <f t="shared" si="11"/>
        <v>8</v>
      </c>
      <c r="L51" s="199">
        <f t="shared" si="11"/>
        <v>4</v>
      </c>
      <c r="M51" s="199">
        <f t="shared" si="11"/>
        <v>0</v>
      </c>
      <c r="N51" s="199">
        <f t="shared" si="11"/>
        <v>2</v>
      </c>
      <c r="O51" s="199">
        <f t="shared" si="11"/>
        <v>0</v>
      </c>
      <c r="P51" s="200">
        <f t="shared" si="11"/>
        <v>0</v>
      </c>
      <c r="Q51" s="226">
        <f t="shared" si="2"/>
        <v>2</v>
      </c>
      <c r="R51" s="226">
        <f t="shared" si="10"/>
        <v>10</v>
      </c>
      <c r="S51" s="199">
        <f>SUM(S52:S54)</f>
        <v>0</v>
      </c>
      <c r="T51" s="220"/>
      <c r="U51" s="220"/>
      <c r="V51" s="240"/>
      <c r="W51" s="239"/>
      <c r="X51" s="240"/>
      <c r="Y51" s="239"/>
      <c r="Z51" s="240"/>
      <c r="AA51" s="239"/>
      <c r="AB51" s="240"/>
      <c r="AC51" s="239"/>
      <c r="AD51" s="240"/>
    </row>
    <row r="52" spans="1:30" s="254" customFormat="1" ht="33" hidden="1" customHeight="1" outlineLevel="1">
      <c r="A52" s="246"/>
      <c r="B52" s="228" t="s">
        <v>339</v>
      </c>
      <c r="C52" s="222">
        <v>40539</v>
      </c>
      <c r="D52" s="223">
        <v>3048</v>
      </c>
      <c r="E52" s="166" t="s">
        <v>215</v>
      </c>
      <c r="F52" s="199" t="s">
        <v>216</v>
      </c>
      <c r="G52" s="247"/>
      <c r="H52" s="199"/>
      <c r="I52" s="199">
        <v>0</v>
      </c>
      <c r="J52" s="199">
        <v>0</v>
      </c>
      <c r="K52" s="199">
        <v>0</v>
      </c>
      <c r="L52" s="199">
        <v>0</v>
      </c>
      <c r="M52" s="198">
        <v>0</v>
      </c>
      <c r="N52" s="200">
        <v>0</v>
      </c>
      <c r="O52" s="198">
        <v>0</v>
      </c>
      <c r="P52" s="200">
        <v>0</v>
      </c>
      <c r="Q52" s="231">
        <f t="shared" si="2"/>
        <v>0</v>
      </c>
      <c r="R52" s="231">
        <f t="shared" si="10"/>
        <v>0</v>
      </c>
      <c r="S52" s="161">
        <f t="shared" si="3"/>
        <v>0</v>
      </c>
      <c r="T52" s="220"/>
      <c r="U52" s="220"/>
      <c r="V52" s="232"/>
      <c r="W52" s="233"/>
      <c r="X52" s="232"/>
      <c r="Y52" s="233"/>
      <c r="Z52" s="232"/>
      <c r="AA52" s="233"/>
      <c r="AB52" s="232"/>
      <c r="AC52" s="233"/>
      <c r="AD52" s="232"/>
    </row>
    <row r="53" spans="1:30" s="254" customFormat="1" ht="33" hidden="1" customHeight="1" outlineLevel="1">
      <c r="A53" s="246"/>
      <c r="B53" s="228" t="s">
        <v>1451</v>
      </c>
      <c r="C53" s="222"/>
      <c r="D53" s="223"/>
      <c r="E53" s="166"/>
      <c r="F53" s="199"/>
      <c r="G53" s="247"/>
      <c r="H53" s="199"/>
      <c r="I53" s="199">
        <v>17</v>
      </c>
      <c r="J53" s="199">
        <v>0</v>
      </c>
      <c r="K53" s="199">
        <v>8</v>
      </c>
      <c r="L53" s="199">
        <v>4</v>
      </c>
      <c r="M53" s="198">
        <v>0</v>
      </c>
      <c r="N53" s="200">
        <v>2</v>
      </c>
      <c r="O53" s="198">
        <v>0</v>
      </c>
      <c r="P53" s="200">
        <v>0</v>
      </c>
      <c r="Q53" s="231">
        <f>M53+N53+O53+P53</f>
        <v>2</v>
      </c>
      <c r="R53" s="231">
        <f>K53+Q53</f>
        <v>10</v>
      </c>
      <c r="S53" s="161">
        <f>IF(J53-R53&lt;0,0,J53-R53)</f>
        <v>0</v>
      </c>
      <c r="T53" s="220"/>
      <c r="U53" s="220"/>
      <c r="V53" s="232"/>
      <c r="W53" s="233"/>
      <c r="X53" s="232"/>
      <c r="Y53" s="233"/>
      <c r="Z53" s="232"/>
      <c r="AA53" s="233"/>
      <c r="AB53" s="232"/>
      <c r="AC53" s="233"/>
      <c r="AD53" s="232"/>
    </row>
    <row r="54" spans="1:30" s="254" customFormat="1" ht="33" hidden="1" customHeight="1" outlineLevel="1">
      <c r="A54" s="246"/>
      <c r="B54" s="184" t="s">
        <v>13</v>
      </c>
      <c r="C54" s="222"/>
      <c r="D54" s="223"/>
      <c r="E54" s="166"/>
      <c r="F54" s="199"/>
      <c r="G54" s="247"/>
      <c r="H54" s="199"/>
      <c r="I54" s="199">
        <f>SUM(I55:I71)</f>
        <v>22</v>
      </c>
      <c r="J54" s="199">
        <f>SUM(J55:J71)</f>
        <v>0</v>
      </c>
      <c r="K54" s="199">
        <f t="shared" ref="K54:P54" si="12">SUM(K55:K71)</f>
        <v>0</v>
      </c>
      <c r="L54" s="199">
        <f t="shared" si="12"/>
        <v>0</v>
      </c>
      <c r="M54" s="199">
        <f t="shared" si="12"/>
        <v>0</v>
      </c>
      <c r="N54" s="199">
        <f t="shared" si="12"/>
        <v>0</v>
      </c>
      <c r="O54" s="199">
        <f t="shared" si="12"/>
        <v>0</v>
      </c>
      <c r="P54" s="199">
        <f t="shared" si="12"/>
        <v>0</v>
      </c>
      <c r="Q54" s="231">
        <f t="shared" si="2"/>
        <v>0</v>
      </c>
      <c r="R54" s="231">
        <f t="shared" si="10"/>
        <v>0</v>
      </c>
      <c r="S54" s="199">
        <f>SUM(S55:S71)</f>
        <v>0</v>
      </c>
      <c r="T54" s="220"/>
      <c r="U54" s="220"/>
      <c r="V54" s="232"/>
      <c r="W54" s="233"/>
      <c r="X54" s="232"/>
      <c r="Y54" s="233"/>
      <c r="Z54" s="232"/>
      <c r="AA54" s="233"/>
      <c r="AB54" s="232"/>
      <c r="AC54" s="233"/>
      <c r="AD54" s="232"/>
    </row>
    <row r="55" spans="1:30" s="254" customFormat="1" ht="33" hidden="1" customHeight="1" outlineLevel="1">
      <c r="A55" s="246"/>
      <c r="B55" s="228" t="s">
        <v>870</v>
      </c>
      <c r="C55" s="222">
        <v>41178</v>
      </c>
      <c r="D55" s="223" t="s">
        <v>879</v>
      </c>
      <c r="E55" s="166" t="s">
        <v>880</v>
      </c>
      <c r="F55" s="199"/>
      <c r="G55" s="247"/>
      <c r="H55" s="199" t="s">
        <v>881</v>
      </c>
      <c r="I55" s="199">
        <v>1</v>
      </c>
      <c r="J55" s="199">
        <v>0</v>
      </c>
      <c r="K55" s="199">
        <v>0</v>
      </c>
      <c r="L55" s="199">
        <v>0</v>
      </c>
      <c r="M55" s="200">
        <v>0</v>
      </c>
      <c r="N55" s="200">
        <v>0</v>
      </c>
      <c r="O55" s="200">
        <v>0</v>
      </c>
      <c r="P55" s="200">
        <v>0</v>
      </c>
      <c r="Q55" s="231">
        <f t="shared" si="2"/>
        <v>0</v>
      </c>
      <c r="R55" s="231">
        <f t="shared" si="10"/>
        <v>0</v>
      </c>
      <c r="S55" s="161">
        <f t="shared" si="3"/>
        <v>0</v>
      </c>
      <c r="T55" s="220"/>
      <c r="U55" s="220"/>
      <c r="V55" s="232"/>
      <c r="W55" s="233"/>
      <c r="X55" s="232"/>
      <c r="Y55" s="233"/>
      <c r="Z55" s="232"/>
      <c r="AA55" s="233"/>
      <c r="AB55" s="232"/>
      <c r="AC55" s="233"/>
      <c r="AD55" s="232"/>
    </row>
    <row r="56" spans="1:30" s="254" customFormat="1" ht="36.75" hidden="1" customHeight="1" outlineLevel="1">
      <c r="A56" s="246"/>
      <c r="B56" s="228" t="s">
        <v>871</v>
      </c>
      <c r="C56" s="222">
        <v>40569</v>
      </c>
      <c r="D56" s="223" t="s">
        <v>295</v>
      </c>
      <c r="E56" s="166" t="s">
        <v>882</v>
      </c>
      <c r="F56" s="199"/>
      <c r="G56" s="247"/>
      <c r="H56" s="199" t="s">
        <v>883</v>
      </c>
      <c r="I56" s="199">
        <v>0</v>
      </c>
      <c r="J56" s="199">
        <v>0</v>
      </c>
      <c r="K56" s="199">
        <v>0</v>
      </c>
      <c r="L56" s="199">
        <v>0</v>
      </c>
      <c r="M56" s="200">
        <v>0</v>
      </c>
      <c r="N56" s="200">
        <v>0</v>
      </c>
      <c r="O56" s="200">
        <v>0</v>
      </c>
      <c r="P56" s="200">
        <v>0</v>
      </c>
      <c r="Q56" s="231">
        <f t="shared" si="2"/>
        <v>0</v>
      </c>
      <c r="R56" s="231">
        <f t="shared" si="10"/>
        <v>0</v>
      </c>
      <c r="S56" s="161">
        <f t="shared" si="3"/>
        <v>0</v>
      </c>
      <c r="T56" s="220"/>
      <c r="U56" s="220"/>
      <c r="V56" s="232"/>
      <c r="W56" s="233"/>
      <c r="X56" s="232"/>
      <c r="Y56" s="233"/>
      <c r="Z56" s="232"/>
      <c r="AA56" s="233"/>
      <c r="AB56" s="232"/>
      <c r="AC56" s="233"/>
      <c r="AD56" s="232"/>
    </row>
    <row r="57" spans="1:30" s="254" customFormat="1" ht="33" hidden="1" customHeight="1" outlineLevel="1">
      <c r="A57" s="246"/>
      <c r="B57" s="228" t="s">
        <v>872</v>
      </c>
      <c r="C57" s="222">
        <v>40574</v>
      </c>
      <c r="D57" s="223" t="s">
        <v>394</v>
      </c>
      <c r="E57" s="166" t="s">
        <v>884</v>
      </c>
      <c r="F57" s="199"/>
      <c r="G57" s="247"/>
      <c r="H57" s="199" t="s">
        <v>885</v>
      </c>
      <c r="I57" s="199">
        <v>2</v>
      </c>
      <c r="J57" s="199">
        <v>0</v>
      </c>
      <c r="K57" s="199">
        <v>0</v>
      </c>
      <c r="L57" s="199">
        <v>0</v>
      </c>
      <c r="M57" s="200">
        <v>0</v>
      </c>
      <c r="N57" s="200">
        <v>0</v>
      </c>
      <c r="O57" s="200">
        <v>0</v>
      </c>
      <c r="P57" s="200">
        <v>0</v>
      </c>
      <c r="Q57" s="231">
        <f t="shared" si="2"/>
        <v>0</v>
      </c>
      <c r="R57" s="231">
        <f t="shared" si="10"/>
        <v>0</v>
      </c>
      <c r="S57" s="161">
        <f t="shared" si="3"/>
        <v>0</v>
      </c>
      <c r="T57" s="220"/>
      <c r="U57" s="220"/>
      <c r="V57" s="232"/>
      <c r="W57" s="233"/>
      <c r="X57" s="232"/>
      <c r="Y57" s="233"/>
      <c r="Z57" s="232"/>
      <c r="AA57" s="233"/>
      <c r="AB57" s="232"/>
      <c r="AC57" s="233"/>
      <c r="AD57" s="232"/>
    </row>
    <row r="58" spans="1:30" s="254" customFormat="1" ht="33" hidden="1" customHeight="1" outlineLevel="1">
      <c r="A58" s="246"/>
      <c r="B58" s="228" t="s">
        <v>873</v>
      </c>
      <c r="C58" s="222"/>
      <c r="D58" s="223"/>
      <c r="E58" s="166" t="s">
        <v>886</v>
      </c>
      <c r="F58" s="199"/>
      <c r="G58" s="247"/>
      <c r="H58" s="199" t="s">
        <v>887</v>
      </c>
      <c r="I58" s="199">
        <v>1</v>
      </c>
      <c r="J58" s="199">
        <v>0</v>
      </c>
      <c r="K58" s="199">
        <v>0</v>
      </c>
      <c r="L58" s="199">
        <v>0</v>
      </c>
      <c r="M58" s="200">
        <v>0</v>
      </c>
      <c r="N58" s="200">
        <v>0</v>
      </c>
      <c r="O58" s="200">
        <v>0</v>
      </c>
      <c r="P58" s="200">
        <v>0</v>
      </c>
      <c r="Q58" s="231">
        <f t="shared" si="2"/>
        <v>0</v>
      </c>
      <c r="R58" s="231">
        <f t="shared" si="10"/>
        <v>0</v>
      </c>
      <c r="S58" s="161">
        <f t="shared" si="3"/>
        <v>0</v>
      </c>
      <c r="T58" s="220"/>
      <c r="U58" s="220"/>
      <c r="V58" s="232"/>
      <c r="W58" s="233"/>
      <c r="X58" s="232"/>
      <c r="Y58" s="233"/>
      <c r="Z58" s="232"/>
      <c r="AA58" s="233"/>
      <c r="AB58" s="232"/>
      <c r="AC58" s="233"/>
      <c r="AD58" s="232"/>
    </row>
    <row r="59" spans="1:30" s="254" customFormat="1" ht="33" hidden="1" customHeight="1" outlineLevel="1">
      <c r="A59" s="246"/>
      <c r="B59" s="228" t="s">
        <v>874</v>
      </c>
      <c r="C59" s="222">
        <v>40598</v>
      </c>
      <c r="D59" s="223" t="s">
        <v>450</v>
      </c>
      <c r="E59" s="166"/>
      <c r="F59" s="199"/>
      <c r="G59" s="247"/>
      <c r="H59" s="223" t="s">
        <v>888</v>
      </c>
      <c r="I59" s="199">
        <v>1</v>
      </c>
      <c r="J59" s="199">
        <v>0</v>
      </c>
      <c r="K59" s="199">
        <v>0</v>
      </c>
      <c r="L59" s="199">
        <v>0</v>
      </c>
      <c r="M59" s="200">
        <v>0</v>
      </c>
      <c r="N59" s="200">
        <v>0</v>
      </c>
      <c r="O59" s="200">
        <v>0</v>
      </c>
      <c r="P59" s="200">
        <v>0</v>
      </c>
      <c r="Q59" s="231">
        <f t="shared" si="2"/>
        <v>0</v>
      </c>
      <c r="R59" s="231">
        <f t="shared" si="10"/>
        <v>0</v>
      </c>
      <c r="S59" s="161">
        <f t="shared" si="3"/>
        <v>0</v>
      </c>
      <c r="T59" s="220"/>
      <c r="U59" s="220"/>
      <c r="V59" s="232"/>
      <c r="W59" s="233"/>
      <c r="X59" s="232"/>
      <c r="Y59" s="233"/>
      <c r="Z59" s="232"/>
      <c r="AA59" s="233"/>
      <c r="AB59" s="232"/>
      <c r="AC59" s="233"/>
      <c r="AD59" s="232"/>
    </row>
    <row r="60" spans="1:30" s="254" customFormat="1" ht="33" hidden="1" customHeight="1" outlineLevel="1">
      <c r="A60" s="246"/>
      <c r="B60" s="228" t="s">
        <v>875</v>
      </c>
      <c r="C60" s="222">
        <v>40570</v>
      </c>
      <c r="D60" s="223" t="s">
        <v>394</v>
      </c>
      <c r="E60" s="166"/>
      <c r="F60" s="199"/>
      <c r="G60" s="247"/>
      <c r="H60" s="199" t="s">
        <v>889</v>
      </c>
      <c r="I60" s="199">
        <v>1</v>
      </c>
      <c r="J60" s="199">
        <v>0</v>
      </c>
      <c r="K60" s="199">
        <v>0</v>
      </c>
      <c r="L60" s="199">
        <v>0</v>
      </c>
      <c r="M60" s="200">
        <v>0</v>
      </c>
      <c r="N60" s="200">
        <v>0</v>
      </c>
      <c r="O60" s="200">
        <v>0</v>
      </c>
      <c r="P60" s="200">
        <v>0</v>
      </c>
      <c r="Q60" s="231">
        <f t="shared" si="2"/>
        <v>0</v>
      </c>
      <c r="R60" s="231">
        <f t="shared" si="10"/>
        <v>0</v>
      </c>
      <c r="S60" s="161">
        <f t="shared" si="3"/>
        <v>0</v>
      </c>
      <c r="T60" s="220"/>
      <c r="U60" s="220"/>
      <c r="V60" s="232"/>
      <c r="W60" s="233"/>
      <c r="X60" s="232"/>
      <c r="Y60" s="233"/>
      <c r="Z60" s="232"/>
      <c r="AA60" s="233"/>
      <c r="AB60" s="232"/>
      <c r="AC60" s="233"/>
      <c r="AD60" s="232"/>
    </row>
    <row r="61" spans="1:30" s="254" customFormat="1" ht="33" hidden="1" customHeight="1" outlineLevel="1">
      <c r="A61" s="246"/>
      <c r="B61" s="228" t="s">
        <v>876</v>
      </c>
      <c r="C61" s="222">
        <v>40568</v>
      </c>
      <c r="D61" s="223" t="s">
        <v>206</v>
      </c>
      <c r="E61" s="166" t="s">
        <v>890</v>
      </c>
      <c r="F61" s="199"/>
      <c r="G61" s="247"/>
      <c r="H61" s="199" t="s">
        <v>891</v>
      </c>
      <c r="I61" s="199">
        <v>1</v>
      </c>
      <c r="J61" s="199">
        <v>0</v>
      </c>
      <c r="K61" s="199">
        <v>0</v>
      </c>
      <c r="L61" s="199">
        <v>0</v>
      </c>
      <c r="M61" s="200">
        <v>0</v>
      </c>
      <c r="N61" s="200">
        <v>0</v>
      </c>
      <c r="O61" s="200">
        <v>0</v>
      </c>
      <c r="P61" s="200">
        <v>0</v>
      </c>
      <c r="Q61" s="231">
        <f t="shared" si="2"/>
        <v>0</v>
      </c>
      <c r="R61" s="231">
        <f t="shared" si="10"/>
        <v>0</v>
      </c>
      <c r="S61" s="161">
        <f t="shared" si="3"/>
        <v>0</v>
      </c>
      <c r="T61" s="220"/>
      <c r="U61" s="220"/>
      <c r="V61" s="232"/>
      <c r="W61" s="233"/>
      <c r="X61" s="232"/>
      <c r="Y61" s="233"/>
      <c r="Z61" s="232"/>
      <c r="AA61" s="233"/>
      <c r="AB61" s="232"/>
      <c r="AC61" s="233"/>
      <c r="AD61" s="232"/>
    </row>
    <row r="62" spans="1:30" s="254" customFormat="1" ht="33" hidden="1" customHeight="1" outlineLevel="1">
      <c r="A62" s="246"/>
      <c r="B62" s="228" t="s">
        <v>1372</v>
      </c>
      <c r="C62" s="222"/>
      <c r="D62" s="223"/>
      <c r="E62" s="166"/>
      <c r="F62" s="199"/>
      <c r="G62" s="247"/>
      <c r="H62" s="199"/>
      <c r="I62" s="199">
        <v>4</v>
      </c>
      <c r="J62" s="199">
        <v>0</v>
      </c>
      <c r="K62" s="199">
        <v>0</v>
      </c>
      <c r="L62" s="199">
        <v>0</v>
      </c>
      <c r="M62" s="200">
        <v>0</v>
      </c>
      <c r="N62" s="200">
        <v>0</v>
      </c>
      <c r="O62" s="200">
        <v>0</v>
      </c>
      <c r="P62" s="200">
        <v>0</v>
      </c>
      <c r="Q62" s="231">
        <f t="shared" ref="Q62:Q69" si="13">SUM(M62:P62)</f>
        <v>0</v>
      </c>
      <c r="R62" s="231">
        <f t="shared" si="10"/>
        <v>0</v>
      </c>
      <c r="S62" s="161">
        <f t="shared" si="3"/>
        <v>0</v>
      </c>
      <c r="T62" s="220"/>
      <c r="U62" s="220"/>
      <c r="V62" s="232"/>
      <c r="W62" s="233"/>
      <c r="X62" s="232"/>
      <c r="Y62" s="233"/>
      <c r="Z62" s="232"/>
      <c r="AA62" s="233"/>
      <c r="AB62" s="232"/>
      <c r="AC62" s="233"/>
      <c r="AD62" s="232"/>
    </row>
    <row r="63" spans="1:30" s="254" customFormat="1" ht="33" hidden="1" customHeight="1" outlineLevel="1">
      <c r="A63" s="246"/>
      <c r="B63" s="228" t="s">
        <v>1373</v>
      </c>
      <c r="C63" s="222"/>
      <c r="D63" s="223"/>
      <c r="E63" s="166"/>
      <c r="F63" s="199"/>
      <c r="G63" s="247"/>
      <c r="H63" s="199"/>
      <c r="I63" s="199">
        <v>1</v>
      </c>
      <c r="J63" s="199">
        <v>0</v>
      </c>
      <c r="K63" s="199">
        <v>0</v>
      </c>
      <c r="L63" s="199">
        <v>0</v>
      </c>
      <c r="M63" s="200">
        <v>0</v>
      </c>
      <c r="N63" s="200">
        <v>0</v>
      </c>
      <c r="O63" s="200">
        <v>0</v>
      </c>
      <c r="P63" s="200">
        <v>0</v>
      </c>
      <c r="Q63" s="231">
        <f t="shared" si="13"/>
        <v>0</v>
      </c>
      <c r="R63" s="231">
        <f t="shared" si="10"/>
        <v>0</v>
      </c>
      <c r="S63" s="161">
        <f t="shared" si="3"/>
        <v>0</v>
      </c>
      <c r="T63" s="220"/>
      <c r="U63" s="220"/>
      <c r="V63" s="232"/>
      <c r="W63" s="233"/>
      <c r="X63" s="232"/>
      <c r="Y63" s="233"/>
      <c r="Z63" s="232"/>
      <c r="AA63" s="233"/>
      <c r="AB63" s="232"/>
      <c r="AC63" s="233"/>
      <c r="AD63" s="232"/>
    </row>
    <row r="64" spans="1:30" s="254" customFormat="1" ht="33" hidden="1" customHeight="1" outlineLevel="1">
      <c r="A64" s="246"/>
      <c r="B64" s="228" t="s">
        <v>1374</v>
      </c>
      <c r="C64" s="222"/>
      <c r="D64" s="223"/>
      <c r="E64" s="166"/>
      <c r="F64" s="199"/>
      <c r="G64" s="247"/>
      <c r="H64" s="199"/>
      <c r="I64" s="199">
        <v>2</v>
      </c>
      <c r="J64" s="199">
        <v>0</v>
      </c>
      <c r="K64" s="199">
        <v>0</v>
      </c>
      <c r="L64" s="199">
        <v>0</v>
      </c>
      <c r="M64" s="200">
        <v>0</v>
      </c>
      <c r="N64" s="200">
        <v>0</v>
      </c>
      <c r="O64" s="200">
        <v>0</v>
      </c>
      <c r="P64" s="200">
        <v>0</v>
      </c>
      <c r="Q64" s="231">
        <f t="shared" si="13"/>
        <v>0</v>
      </c>
      <c r="R64" s="231">
        <f t="shared" si="10"/>
        <v>0</v>
      </c>
      <c r="S64" s="161">
        <f t="shared" si="3"/>
        <v>0</v>
      </c>
      <c r="T64" s="220"/>
      <c r="U64" s="220"/>
      <c r="V64" s="232"/>
      <c r="W64" s="233"/>
      <c r="X64" s="232"/>
      <c r="Y64" s="233"/>
      <c r="Z64" s="232"/>
      <c r="AA64" s="233"/>
      <c r="AB64" s="232"/>
      <c r="AC64" s="233"/>
      <c r="AD64" s="232"/>
    </row>
    <row r="65" spans="1:30" s="254" customFormat="1" ht="33" hidden="1" customHeight="1" outlineLevel="1">
      <c r="A65" s="246"/>
      <c r="B65" s="228" t="s">
        <v>1375</v>
      </c>
      <c r="C65" s="222"/>
      <c r="D65" s="223"/>
      <c r="E65" s="166"/>
      <c r="F65" s="199"/>
      <c r="G65" s="247"/>
      <c r="H65" s="199"/>
      <c r="I65" s="199">
        <v>1</v>
      </c>
      <c r="J65" s="199">
        <v>0</v>
      </c>
      <c r="K65" s="199">
        <v>0</v>
      </c>
      <c r="L65" s="199">
        <v>0</v>
      </c>
      <c r="M65" s="200">
        <v>0</v>
      </c>
      <c r="N65" s="200">
        <v>0</v>
      </c>
      <c r="O65" s="200">
        <v>0</v>
      </c>
      <c r="P65" s="200">
        <v>0</v>
      </c>
      <c r="Q65" s="231">
        <f t="shared" si="13"/>
        <v>0</v>
      </c>
      <c r="R65" s="231">
        <f t="shared" si="10"/>
        <v>0</v>
      </c>
      <c r="S65" s="161">
        <f t="shared" si="3"/>
        <v>0</v>
      </c>
      <c r="T65" s="220"/>
      <c r="U65" s="220"/>
      <c r="V65" s="232"/>
      <c r="W65" s="233"/>
      <c r="X65" s="232"/>
      <c r="Y65" s="233"/>
      <c r="Z65" s="232"/>
      <c r="AA65" s="233"/>
      <c r="AB65" s="232"/>
      <c r="AC65" s="233"/>
      <c r="AD65" s="232"/>
    </row>
    <row r="66" spans="1:30" s="254" customFormat="1" ht="33" hidden="1" customHeight="1" outlineLevel="1">
      <c r="A66" s="246"/>
      <c r="B66" s="228" t="s">
        <v>1376</v>
      </c>
      <c r="C66" s="222"/>
      <c r="D66" s="223"/>
      <c r="E66" s="166"/>
      <c r="F66" s="199"/>
      <c r="G66" s="247"/>
      <c r="H66" s="199"/>
      <c r="I66" s="199">
        <v>2</v>
      </c>
      <c r="J66" s="199">
        <v>0</v>
      </c>
      <c r="K66" s="199">
        <v>0</v>
      </c>
      <c r="L66" s="199">
        <v>0</v>
      </c>
      <c r="M66" s="200">
        <v>0</v>
      </c>
      <c r="N66" s="200">
        <v>0</v>
      </c>
      <c r="O66" s="200">
        <v>0</v>
      </c>
      <c r="P66" s="200">
        <v>0</v>
      </c>
      <c r="Q66" s="231">
        <f t="shared" si="13"/>
        <v>0</v>
      </c>
      <c r="R66" s="231">
        <f t="shared" si="10"/>
        <v>0</v>
      </c>
      <c r="S66" s="161">
        <f t="shared" si="3"/>
        <v>0</v>
      </c>
      <c r="T66" s="220"/>
      <c r="U66" s="220"/>
      <c r="V66" s="232"/>
      <c r="W66" s="233"/>
      <c r="X66" s="232"/>
      <c r="Y66" s="233"/>
      <c r="Z66" s="232"/>
      <c r="AA66" s="233"/>
      <c r="AB66" s="232"/>
      <c r="AC66" s="233"/>
      <c r="AD66" s="232"/>
    </row>
    <row r="67" spans="1:30" s="254" customFormat="1" ht="33" hidden="1" customHeight="1" outlineLevel="1">
      <c r="A67" s="246"/>
      <c r="B67" s="228" t="s">
        <v>1377</v>
      </c>
      <c r="C67" s="222"/>
      <c r="D67" s="223"/>
      <c r="E67" s="166"/>
      <c r="F67" s="199"/>
      <c r="G67" s="247"/>
      <c r="H67" s="199"/>
      <c r="I67" s="199">
        <v>1</v>
      </c>
      <c r="J67" s="199">
        <v>0</v>
      </c>
      <c r="K67" s="199">
        <v>0</v>
      </c>
      <c r="L67" s="199">
        <v>0</v>
      </c>
      <c r="M67" s="200">
        <v>0</v>
      </c>
      <c r="N67" s="200">
        <v>0</v>
      </c>
      <c r="O67" s="200">
        <v>0</v>
      </c>
      <c r="P67" s="200">
        <v>0</v>
      </c>
      <c r="Q67" s="231">
        <f t="shared" si="13"/>
        <v>0</v>
      </c>
      <c r="R67" s="231">
        <f t="shared" si="10"/>
        <v>0</v>
      </c>
      <c r="S67" s="161">
        <f t="shared" si="3"/>
        <v>0</v>
      </c>
      <c r="T67" s="220"/>
      <c r="U67" s="220"/>
      <c r="V67" s="232"/>
      <c r="W67" s="233"/>
      <c r="X67" s="232"/>
      <c r="Y67" s="233"/>
      <c r="Z67" s="232"/>
      <c r="AA67" s="233"/>
      <c r="AB67" s="232"/>
      <c r="AC67" s="233"/>
      <c r="AD67" s="232"/>
    </row>
    <row r="68" spans="1:30" s="254" customFormat="1" ht="33" hidden="1" customHeight="1" outlineLevel="1">
      <c r="A68" s="246"/>
      <c r="B68" s="228" t="s">
        <v>1378</v>
      </c>
      <c r="C68" s="222"/>
      <c r="D68" s="223"/>
      <c r="E68" s="166"/>
      <c r="F68" s="199"/>
      <c r="G68" s="247"/>
      <c r="H68" s="199"/>
      <c r="I68" s="199">
        <v>1</v>
      </c>
      <c r="J68" s="199">
        <v>0</v>
      </c>
      <c r="K68" s="199">
        <v>0</v>
      </c>
      <c r="L68" s="199">
        <v>0</v>
      </c>
      <c r="M68" s="200">
        <v>0</v>
      </c>
      <c r="N68" s="200">
        <v>0</v>
      </c>
      <c r="O68" s="200">
        <v>0</v>
      </c>
      <c r="P68" s="200">
        <v>0</v>
      </c>
      <c r="Q68" s="231">
        <f t="shared" si="13"/>
        <v>0</v>
      </c>
      <c r="R68" s="231">
        <f t="shared" si="10"/>
        <v>0</v>
      </c>
      <c r="S68" s="161">
        <f t="shared" si="3"/>
        <v>0</v>
      </c>
      <c r="T68" s="220"/>
      <c r="U68" s="220"/>
      <c r="V68" s="232"/>
      <c r="W68" s="233"/>
      <c r="X68" s="232"/>
      <c r="Y68" s="233"/>
      <c r="Z68" s="232"/>
      <c r="AA68" s="233"/>
      <c r="AB68" s="232"/>
      <c r="AC68" s="233"/>
      <c r="AD68" s="232"/>
    </row>
    <row r="69" spans="1:30" s="254" customFormat="1" ht="33" hidden="1" customHeight="1" outlineLevel="1">
      <c r="A69" s="246"/>
      <c r="B69" s="228" t="s">
        <v>1446</v>
      </c>
      <c r="C69" s="222"/>
      <c r="D69" s="223"/>
      <c r="E69" s="166"/>
      <c r="F69" s="199"/>
      <c r="G69" s="247"/>
      <c r="H69" s="199"/>
      <c r="I69" s="199">
        <v>1</v>
      </c>
      <c r="J69" s="199">
        <v>0</v>
      </c>
      <c r="K69" s="199">
        <v>0</v>
      </c>
      <c r="L69" s="199">
        <v>0</v>
      </c>
      <c r="M69" s="200">
        <v>0</v>
      </c>
      <c r="N69" s="200">
        <v>0</v>
      </c>
      <c r="O69" s="200">
        <v>0</v>
      </c>
      <c r="P69" s="200">
        <v>0</v>
      </c>
      <c r="Q69" s="231">
        <f t="shared" si="13"/>
        <v>0</v>
      </c>
      <c r="R69" s="231">
        <f t="shared" si="10"/>
        <v>0</v>
      </c>
      <c r="S69" s="161">
        <f t="shared" si="3"/>
        <v>0</v>
      </c>
      <c r="T69" s="220"/>
      <c r="U69" s="220"/>
      <c r="V69" s="232"/>
      <c r="W69" s="233"/>
      <c r="X69" s="232"/>
      <c r="Y69" s="233"/>
      <c r="Z69" s="232"/>
      <c r="AA69" s="233"/>
      <c r="AB69" s="232"/>
      <c r="AC69" s="233"/>
      <c r="AD69" s="232"/>
    </row>
    <row r="70" spans="1:30" s="254" customFormat="1" ht="33" hidden="1" customHeight="1" outlineLevel="1">
      <c r="A70" s="246"/>
      <c r="B70" s="228" t="s">
        <v>877</v>
      </c>
      <c r="C70" s="222">
        <v>40562</v>
      </c>
      <c r="D70" s="223" t="s">
        <v>204</v>
      </c>
      <c r="E70" s="166"/>
      <c r="F70" s="199"/>
      <c r="G70" s="247"/>
      <c r="H70" s="199" t="s">
        <v>892</v>
      </c>
      <c r="I70" s="199">
        <v>1</v>
      </c>
      <c r="J70" s="199">
        <v>0</v>
      </c>
      <c r="K70" s="199">
        <v>0</v>
      </c>
      <c r="L70" s="199">
        <v>0</v>
      </c>
      <c r="M70" s="200">
        <v>0</v>
      </c>
      <c r="N70" s="200">
        <v>0</v>
      </c>
      <c r="O70" s="200">
        <v>0</v>
      </c>
      <c r="P70" s="200">
        <v>0</v>
      </c>
      <c r="Q70" s="231">
        <f t="shared" si="2"/>
        <v>0</v>
      </c>
      <c r="R70" s="231">
        <f t="shared" si="10"/>
        <v>0</v>
      </c>
      <c r="S70" s="161">
        <f t="shared" si="3"/>
        <v>0</v>
      </c>
      <c r="T70" s="220"/>
      <c r="U70" s="220"/>
      <c r="V70" s="232"/>
      <c r="W70" s="233"/>
      <c r="X70" s="232"/>
      <c r="Y70" s="233"/>
      <c r="Z70" s="232"/>
      <c r="AA70" s="233"/>
      <c r="AB70" s="232"/>
      <c r="AC70" s="233"/>
      <c r="AD70" s="232"/>
    </row>
    <row r="71" spans="1:30" s="253" customFormat="1" ht="33" hidden="1" customHeight="1" outlineLevel="1">
      <c r="A71" s="246"/>
      <c r="B71" s="228" t="s">
        <v>878</v>
      </c>
      <c r="C71" s="235">
        <v>40575</v>
      </c>
      <c r="D71" s="236" t="s">
        <v>408</v>
      </c>
      <c r="E71" s="237"/>
      <c r="F71" s="197"/>
      <c r="G71" s="238"/>
      <c r="H71" s="199" t="s">
        <v>893</v>
      </c>
      <c r="I71" s="197">
        <v>1</v>
      </c>
      <c r="J71" s="197">
        <v>0</v>
      </c>
      <c r="K71" s="199">
        <v>0</v>
      </c>
      <c r="L71" s="199">
        <v>0</v>
      </c>
      <c r="M71" s="200">
        <v>0</v>
      </c>
      <c r="N71" s="200">
        <v>0</v>
      </c>
      <c r="O71" s="200">
        <v>0</v>
      </c>
      <c r="P71" s="200">
        <v>0</v>
      </c>
      <c r="Q71" s="231">
        <f t="shared" si="2"/>
        <v>0</v>
      </c>
      <c r="R71" s="231">
        <f t="shared" si="10"/>
        <v>0</v>
      </c>
      <c r="S71" s="161">
        <f t="shared" si="3"/>
        <v>0</v>
      </c>
      <c r="T71" s="220"/>
      <c r="U71" s="220"/>
      <c r="V71" s="240"/>
      <c r="W71" s="239"/>
      <c r="X71" s="240"/>
      <c r="Y71" s="239"/>
      <c r="Z71" s="240"/>
      <c r="AA71" s="239"/>
      <c r="AB71" s="240"/>
      <c r="AC71" s="239"/>
      <c r="AD71" s="240"/>
    </row>
    <row r="72" spans="1:30" s="253" customFormat="1" ht="33" customHeight="1" collapsed="1">
      <c r="A72" s="246" t="s">
        <v>394</v>
      </c>
      <c r="B72" s="256" t="s">
        <v>846</v>
      </c>
      <c r="C72" s="235"/>
      <c r="D72" s="236"/>
      <c r="E72" s="237"/>
      <c r="F72" s="197"/>
      <c r="G72" s="238"/>
      <c r="H72" s="197"/>
      <c r="I72" s="199">
        <f>SUM(I73:I77)</f>
        <v>11</v>
      </c>
      <c r="J72" s="199">
        <f>SUM(J73:J77)</f>
        <v>4</v>
      </c>
      <c r="K72" s="199">
        <f>SUM(K73:K77)</f>
        <v>3</v>
      </c>
      <c r="L72" s="199">
        <f>SUM(L73:L77)</f>
        <v>1</v>
      </c>
      <c r="M72" s="199">
        <f>M73+M77</f>
        <v>0</v>
      </c>
      <c r="N72" s="199">
        <f>N73+N77</f>
        <v>0</v>
      </c>
      <c r="O72" s="199">
        <f>O73+O77</f>
        <v>0</v>
      </c>
      <c r="P72" s="200">
        <f>P73+P77</f>
        <v>0</v>
      </c>
      <c r="Q72" s="226">
        <f t="shared" si="2"/>
        <v>0</v>
      </c>
      <c r="R72" s="226">
        <f t="shared" si="10"/>
        <v>3</v>
      </c>
      <c r="S72" s="199">
        <f>SUM(S73:S77)</f>
        <v>1</v>
      </c>
      <c r="T72" s="220"/>
      <c r="U72" s="220"/>
      <c r="V72" s="240"/>
      <c r="W72" s="239"/>
      <c r="X72" s="240"/>
      <c r="Y72" s="239"/>
      <c r="Z72" s="240"/>
      <c r="AA72" s="239"/>
      <c r="AB72" s="240"/>
      <c r="AC72" s="239"/>
      <c r="AD72" s="240"/>
    </row>
    <row r="73" spans="1:30" s="254" customFormat="1" ht="31.5" hidden="1" outlineLevel="1">
      <c r="A73" s="246"/>
      <c r="B73" s="228" t="s">
        <v>340</v>
      </c>
      <c r="C73" s="222">
        <v>40560</v>
      </c>
      <c r="D73" s="223">
        <v>10</v>
      </c>
      <c r="E73" s="166" t="s">
        <v>1426</v>
      </c>
      <c r="F73" s="199"/>
      <c r="G73" s="247"/>
      <c r="H73" s="199" t="s">
        <v>1427</v>
      </c>
      <c r="I73" s="197">
        <v>5</v>
      </c>
      <c r="J73" s="202">
        <v>2</v>
      </c>
      <c r="K73" s="202">
        <v>2</v>
      </c>
      <c r="L73" s="202">
        <v>0</v>
      </c>
      <c r="M73" s="200">
        <v>0</v>
      </c>
      <c r="N73" s="200">
        <v>0</v>
      </c>
      <c r="O73" s="200">
        <v>0</v>
      </c>
      <c r="P73" s="200">
        <v>0</v>
      </c>
      <c r="Q73" s="226">
        <f t="shared" si="2"/>
        <v>0</v>
      </c>
      <c r="R73" s="226">
        <f t="shared" si="10"/>
        <v>2</v>
      </c>
      <c r="S73" s="161">
        <f t="shared" si="3"/>
        <v>0</v>
      </c>
      <c r="T73" s="220"/>
      <c r="U73" s="220"/>
      <c r="V73" s="232"/>
      <c r="W73" s="233"/>
      <c r="X73" s="232"/>
      <c r="Y73" s="233"/>
      <c r="Z73" s="232"/>
      <c r="AA73" s="233"/>
      <c r="AB73" s="232"/>
      <c r="AC73" s="233"/>
      <c r="AD73" s="232"/>
    </row>
    <row r="74" spans="1:30" s="254" customFormat="1" ht="46.5" hidden="1" customHeight="1" outlineLevel="1">
      <c r="A74" s="246"/>
      <c r="B74" s="228" t="s">
        <v>1072</v>
      </c>
      <c r="C74" s="222"/>
      <c r="D74" s="223"/>
      <c r="E74" s="166"/>
      <c r="F74" s="199"/>
      <c r="G74" s="247"/>
      <c r="H74" s="199"/>
      <c r="I74" s="197">
        <v>1</v>
      </c>
      <c r="J74" s="202">
        <v>0</v>
      </c>
      <c r="K74" s="202">
        <v>0</v>
      </c>
      <c r="L74" s="202">
        <v>0</v>
      </c>
      <c r="M74" s="200">
        <v>0</v>
      </c>
      <c r="N74" s="200">
        <v>0</v>
      </c>
      <c r="O74" s="200">
        <v>0</v>
      </c>
      <c r="P74" s="200">
        <v>0</v>
      </c>
      <c r="Q74" s="226">
        <f t="shared" si="2"/>
        <v>0</v>
      </c>
      <c r="R74" s="226">
        <f t="shared" si="10"/>
        <v>0</v>
      </c>
      <c r="S74" s="161">
        <f t="shared" si="3"/>
        <v>0</v>
      </c>
      <c r="T74" s="220"/>
      <c r="U74" s="220"/>
      <c r="V74" s="232"/>
      <c r="W74" s="233"/>
      <c r="X74" s="232"/>
      <c r="Y74" s="233"/>
      <c r="Z74" s="232"/>
      <c r="AA74" s="233"/>
      <c r="AB74" s="232"/>
      <c r="AC74" s="233"/>
      <c r="AD74" s="232"/>
    </row>
    <row r="75" spans="1:30" s="254" customFormat="1" ht="33" hidden="1" customHeight="1" outlineLevel="1">
      <c r="A75" s="246"/>
      <c r="B75" s="228" t="s">
        <v>1213</v>
      </c>
      <c r="C75" s="222"/>
      <c r="D75" s="223"/>
      <c r="E75" s="166"/>
      <c r="F75" s="199"/>
      <c r="G75" s="247"/>
      <c r="H75" s="199"/>
      <c r="I75" s="197">
        <v>1</v>
      </c>
      <c r="J75" s="202">
        <v>0</v>
      </c>
      <c r="K75" s="202">
        <v>0</v>
      </c>
      <c r="L75" s="202">
        <v>0</v>
      </c>
      <c r="M75" s="200">
        <v>0</v>
      </c>
      <c r="N75" s="200">
        <v>0</v>
      </c>
      <c r="O75" s="200">
        <v>0</v>
      </c>
      <c r="P75" s="200">
        <v>0</v>
      </c>
      <c r="Q75" s="226">
        <f t="shared" si="2"/>
        <v>0</v>
      </c>
      <c r="R75" s="226">
        <f t="shared" si="10"/>
        <v>0</v>
      </c>
      <c r="S75" s="161">
        <f t="shared" si="3"/>
        <v>0</v>
      </c>
      <c r="T75" s="220"/>
      <c r="U75" s="220"/>
      <c r="V75" s="232"/>
      <c r="W75" s="233"/>
      <c r="X75" s="232"/>
      <c r="Y75" s="233"/>
      <c r="Z75" s="232"/>
      <c r="AA75" s="233"/>
      <c r="AB75" s="232"/>
      <c r="AC75" s="233"/>
      <c r="AD75" s="232"/>
    </row>
    <row r="76" spans="1:30" s="254" customFormat="1" ht="52.5" hidden="1" customHeight="1" outlineLevel="1">
      <c r="A76" s="246"/>
      <c r="B76" s="228" t="s">
        <v>1071</v>
      </c>
      <c r="C76" s="222"/>
      <c r="D76" s="223"/>
      <c r="E76" s="166"/>
      <c r="F76" s="199"/>
      <c r="G76" s="247"/>
      <c r="H76" s="199"/>
      <c r="I76" s="197">
        <v>1</v>
      </c>
      <c r="J76" s="202">
        <v>0</v>
      </c>
      <c r="K76" s="202">
        <v>0</v>
      </c>
      <c r="L76" s="202">
        <v>0</v>
      </c>
      <c r="M76" s="200">
        <v>0</v>
      </c>
      <c r="N76" s="200">
        <v>0</v>
      </c>
      <c r="O76" s="200">
        <v>0</v>
      </c>
      <c r="P76" s="200">
        <v>0</v>
      </c>
      <c r="Q76" s="226">
        <f t="shared" si="2"/>
        <v>0</v>
      </c>
      <c r="R76" s="226">
        <f t="shared" si="10"/>
        <v>0</v>
      </c>
      <c r="S76" s="161">
        <f t="shared" si="3"/>
        <v>0</v>
      </c>
      <c r="T76" s="220"/>
      <c r="U76" s="220"/>
      <c r="V76" s="232"/>
      <c r="W76" s="233"/>
      <c r="X76" s="232"/>
      <c r="Y76" s="233"/>
      <c r="Z76" s="232"/>
      <c r="AA76" s="233"/>
      <c r="AB76" s="232"/>
      <c r="AC76" s="233"/>
      <c r="AD76" s="232"/>
    </row>
    <row r="77" spans="1:30" s="253" customFormat="1" ht="15.75" hidden="1" customHeight="1" outlineLevel="1">
      <c r="A77" s="246"/>
      <c r="B77" s="184" t="s">
        <v>13</v>
      </c>
      <c r="C77" s="235"/>
      <c r="D77" s="236"/>
      <c r="E77" s="237"/>
      <c r="F77" s="197"/>
      <c r="G77" s="238"/>
      <c r="H77" s="197"/>
      <c r="I77" s="197">
        <f>SUM(I78:I79)</f>
        <v>3</v>
      </c>
      <c r="J77" s="197">
        <f>SUM(J78:J79)</f>
        <v>2</v>
      </c>
      <c r="K77" s="197">
        <f>SUM(K78:K79)</f>
        <v>1</v>
      </c>
      <c r="L77" s="197">
        <f>SUM(L78:L79)</f>
        <v>1</v>
      </c>
      <c r="M77" s="200">
        <v>0</v>
      </c>
      <c r="N77" s="200">
        <v>0</v>
      </c>
      <c r="O77" s="200">
        <v>0</v>
      </c>
      <c r="P77" s="200">
        <f>SUM(P78:P79)</f>
        <v>0</v>
      </c>
      <c r="Q77" s="226">
        <f t="shared" si="2"/>
        <v>0</v>
      </c>
      <c r="R77" s="226">
        <f t="shared" si="10"/>
        <v>1</v>
      </c>
      <c r="S77" s="197">
        <f>SUM(S78:S79)</f>
        <v>1</v>
      </c>
      <c r="T77" s="220"/>
      <c r="U77" s="220"/>
      <c r="V77" s="240"/>
      <c r="W77" s="239"/>
      <c r="X77" s="240"/>
      <c r="Y77" s="239"/>
      <c r="Z77" s="240"/>
      <c r="AA77" s="239"/>
      <c r="AB77" s="240"/>
      <c r="AC77" s="239"/>
      <c r="AD77" s="240"/>
    </row>
    <row r="78" spans="1:30" s="253" customFormat="1" ht="46.5" hidden="1" customHeight="1" outlineLevel="1">
      <c r="A78" s="246"/>
      <c r="B78" s="184" t="s">
        <v>1073</v>
      </c>
      <c r="C78" s="235"/>
      <c r="D78" s="236"/>
      <c r="E78" s="237"/>
      <c r="F78" s="197"/>
      <c r="G78" s="238"/>
      <c r="H78" s="197"/>
      <c r="I78" s="197">
        <v>1</v>
      </c>
      <c r="J78" s="197">
        <v>0</v>
      </c>
      <c r="K78" s="197">
        <v>0</v>
      </c>
      <c r="L78" s="197">
        <v>0</v>
      </c>
      <c r="M78" s="200">
        <v>0</v>
      </c>
      <c r="N78" s="200">
        <v>0</v>
      </c>
      <c r="O78" s="200">
        <v>0</v>
      </c>
      <c r="P78" s="200">
        <v>0</v>
      </c>
      <c r="Q78" s="226">
        <f t="shared" si="2"/>
        <v>0</v>
      </c>
      <c r="R78" s="226">
        <f t="shared" si="10"/>
        <v>0</v>
      </c>
      <c r="S78" s="161">
        <f t="shared" ref="S78:S152" si="14">IF(J78-R78&lt;0,0,J78-R78)</f>
        <v>0</v>
      </c>
      <c r="T78" s="220"/>
      <c r="U78" s="220"/>
      <c r="V78" s="240"/>
      <c r="W78" s="239"/>
      <c r="X78" s="240"/>
      <c r="Y78" s="239"/>
      <c r="Z78" s="240"/>
      <c r="AA78" s="239"/>
      <c r="AB78" s="240"/>
      <c r="AC78" s="239"/>
      <c r="AD78" s="240"/>
    </row>
    <row r="79" spans="1:30" s="244" customFormat="1" ht="15.75" hidden="1" customHeight="1" outlineLevel="1">
      <c r="A79" s="246"/>
      <c r="B79" s="228" t="s">
        <v>362</v>
      </c>
      <c r="C79" s="235"/>
      <c r="D79" s="236"/>
      <c r="E79" s="237"/>
      <c r="F79" s="197"/>
      <c r="G79" s="238"/>
      <c r="H79" s="197"/>
      <c r="I79" s="197">
        <v>2</v>
      </c>
      <c r="J79" s="197">
        <v>2</v>
      </c>
      <c r="K79" s="197">
        <v>1</v>
      </c>
      <c r="L79" s="197">
        <v>1</v>
      </c>
      <c r="M79" s="200">
        <v>0</v>
      </c>
      <c r="N79" s="200">
        <v>0</v>
      </c>
      <c r="O79" s="200">
        <v>0</v>
      </c>
      <c r="P79" s="200">
        <v>0</v>
      </c>
      <c r="Q79" s="226">
        <f t="shared" si="2"/>
        <v>0</v>
      </c>
      <c r="R79" s="226">
        <f t="shared" si="10"/>
        <v>1</v>
      </c>
      <c r="S79" s="161">
        <f t="shared" si="14"/>
        <v>1</v>
      </c>
      <c r="T79" s="220"/>
      <c r="U79" s="220"/>
      <c r="V79" s="242"/>
      <c r="W79" s="243"/>
      <c r="X79" s="242"/>
      <c r="Y79" s="243"/>
      <c r="Z79" s="242"/>
      <c r="AA79" s="243"/>
      <c r="AB79" s="242"/>
      <c r="AC79" s="243"/>
      <c r="AD79" s="242"/>
    </row>
    <row r="80" spans="1:30" s="244" customFormat="1" ht="33" customHeight="1" collapsed="1">
      <c r="A80" s="246" t="s">
        <v>408</v>
      </c>
      <c r="B80" s="249" t="s">
        <v>847</v>
      </c>
      <c r="C80" s="235"/>
      <c r="D80" s="236"/>
      <c r="E80" s="237"/>
      <c r="F80" s="197"/>
      <c r="G80" s="238"/>
      <c r="H80" s="197"/>
      <c r="I80" s="199">
        <f t="shared" ref="I80:P80" si="15">SUM(I81:I83)</f>
        <v>11</v>
      </c>
      <c r="J80" s="199">
        <f t="shared" si="15"/>
        <v>2</v>
      </c>
      <c r="K80" s="199">
        <f t="shared" si="15"/>
        <v>2</v>
      </c>
      <c r="L80" s="199">
        <f t="shared" si="15"/>
        <v>2</v>
      </c>
      <c r="M80" s="199">
        <f t="shared" si="15"/>
        <v>0</v>
      </c>
      <c r="N80" s="199">
        <f t="shared" si="15"/>
        <v>0</v>
      </c>
      <c r="O80" s="199">
        <f t="shared" si="15"/>
        <v>0</v>
      </c>
      <c r="P80" s="199">
        <f t="shared" si="15"/>
        <v>0</v>
      </c>
      <c r="Q80" s="226">
        <f t="shared" si="2"/>
        <v>0</v>
      </c>
      <c r="R80" s="226">
        <f t="shared" si="10"/>
        <v>2</v>
      </c>
      <c r="S80" s="199">
        <f>SUM(S81:S83)</f>
        <v>0</v>
      </c>
      <c r="T80" s="220"/>
      <c r="U80" s="220"/>
      <c r="V80" s="242"/>
      <c r="W80" s="243"/>
      <c r="X80" s="242"/>
      <c r="Y80" s="243"/>
      <c r="Z80" s="242"/>
      <c r="AA80" s="243"/>
      <c r="AB80" s="242"/>
      <c r="AC80" s="243"/>
      <c r="AD80" s="242"/>
    </row>
    <row r="81" spans="1:33" s="254" customFormat="1" ht="34.5" hidden="1" customHeight="1" outlineLevel="1">
      <c r="A81" s="246"/>
      <c r="B81" s="228" t="s">
        <v>342</v>
      </c>
      <c r="C81" s="222">
        <v>40574</v>
      </c>
      <c r="D81" s="223">
        <v>42</v>
      </c>
      <c r="E81" s="166" t="s">
        <v>218</v>
      </c>
      <c r="F81" s="199" t="s">
        <v>219</v>
      </c>
      <c r="G81" s="247" t="s">
        <v>220</v>
      </c>
      <c r="H81" s="199" t="s">
        <v>1407</v>
      </c>
      <c r="I81" s="197">
        <v>0</v>
      </c>
      <c r="J81" s="202">
        <v>0</v>
      </c>
      <c r="K81" s="202">
        <v>0</v>
      </c>
      <c r="L81" s="202">
        <v>0</v>
      </c>
      <c r="M81" s="200">
        <v>0</v>
      </c>
      <c r="N81" s="200">
        <v>0</v>
      </c>
      <c r="O81" s="200">
        <v>0</v>
      </c>
      <c r="P81" s="200">
        <v>0</v>
      </c>
      <c r="Q81" s="226">
        <f t="shared" si="2"/>
        <v>0</v>
      </c>
      <c r="R81" s="226">
        <f t="shared" si="10"/>
        <v>0</v>
      </c>
      <c r="S81" s="161">
        <f t="shared" si="14"/>
        <v>0</v>
      </c>
      <c r="T81" s="220"/>
      <c r="U81" s="220"/>
      <c r="V81" s="232"/>
      <c r="W81" s="233"/>
      <c r="X81" s="232"/>
      <c r="Y81" s="233"/>
      <c r="Z81" s="232"/>
      <c r="AA81" s="233"/>
      <c r="AB81" s="232"/>
      <c r="AC81" s="233"/>
      <c r="AD81" s="232"/>
    </row>
    <row r="82" spans="1:33" s="254" customFormat="1" ht="34.5" hidden="1" customHeight="1" outlineLevel="1">
      <c r="A82" s="246"/>
      <c r="B82" s="228" t="s">
        <v>1212</v>
      </c>
      <c r="C82" s="222"/>
      <c r="D82" s="223"/>
      <c r="E82" s="166"/>
      <c r="F82" s="199"/>
      <c r="G82" s="247"/>
      <c r="H82" s="199"/>
      <c r="I82" s="197">
        <v>11</v>
      </c>
      <c r="J82" s="202">
        <v>2</v>
      </c>
      <c r="K82" s="202">
        <v>2</v>
      </c>
      <c r="L82" s="202">
        <v>2</v>
      </c>
      <c r="M82" s="200">
        <v>0</v>
      </c>
      <c r="N82" s="200">
        <v>0</v>
      </c>
      <c r="O82" s="200">
        <v>0</v>
      </c>
      <c r="P82" s="200">
        <v>0</v>
      </c>
      <c r="Q82" s="226">
        <f t="shared" si="2"/>
        <v>0</v>
      </c>
      <c r="R82" s="226">
        <f t="shared" si="10"/>
        <v>2</v>
      </c>
      <c r="S82" s="161">
        <f t="shared" si="14"/>
        <v>0</v>
      </c>
      <c r="T82" s="220"/>
      <c r="U82" s="220"/>
      <c r="V82" s="232"/>
      <c r="W82" s="233"/>
      <c r="X82" s="232"/>
      <c r="Y82" s="233"/>
      <c r="Z82" s="232"/>
      <c r="AA82" s="233"/>
      <c r="AB82" s="232"/>
      <c r="AC82" s="233"/>
      <c r="AD82" s="232"/>
    </row>
    <row r="83" spans="1:33" s="244" customFormat="1" ht="15.75" hidden="1" customHeight="1" outlineLevel="1">
      <c r="A83" s="246"/>
      <c r="B83" s="228" t="s">
        <v>355</v>
      </c>
      <c r="C83" s="235"/>
      <c r="D83" s="236"/>
      <c r="E83" s="237"/>
      <c r="F83" s="197"/>
      <c r="G83" s="238"/>
      <c r="H83" s="197"/>
      <c r="I83" s="197">
        <v>0</v>
      </c>
      <c r="J83" s="197">
        <v>0</v>
      </c>
      <c r="K83" s="197">
        <v>0</v>
      </c>
      <c r="L83" s="197">
        <v>0</v>
      </c>
      <c r="M83" s="200">
        <v>0</v>
      </c>
      <c r="N83" s="200">
        <v>0</v>
      </c>
      <c r="O83" s="200">
        <v>0</v>
      </c>
      <c r="P83" s="200">
        <v>0</v>
      </c>
      <c r="Q83" s="226">
        <f t="shared" si="2"/>
        <v>0</v>
      </c>
      <c r="R83" s="226">
        <f t="shared" si="10"/>
        <v>0</v>
      </c>
      <c r="S83" s="161">
        <f t="shared" si="14"/>
        <v>0</v>
      </c>
      <c r="T83" s="220"/>
      <c r="U83" s="220"/>
      <c r="V83" s="242"/>
      <c r="W83" s="243"/>
      <c r="X83" s="242"/>
      <c r="Y83" s="243"/>
      <c r="Z83" s="242"/>
      <c r="AA83" s="243"/>
      <c r="AB83" s="242"/>
      <c r="AC83" s="243"/>
      <c r="AD83" s="242"/>
    </row>
    <row r="84" spans="1:33" s="244" customFormat="1" ht="33" customHeight="1" collapsed="1">
      <c r="A84" s="246" t="s">
        <v>409</v>
      </c>
      <c r="B84" s="249" t="s">
        <v>848</v>
      </c>
      <c r="C84" s="235"/>
      <c r="D84" s="236"/>
      <c r="E84" s="237"/>
      <c r="F84" s="197"/>
      <c r="G84" s="238"/>
      <c r="H84" s="197"/>
      <c r="I84" s="199">
        <f>I85+I86+I87+I88+I89+I112</f>
        <v>109</v>
      </c>
      <c r="J84" s="199">
        <f>J85+J86+J87+J88+J89+J112</f>
        <v>34</v>
      </c>
      <c r="K84" s="199">
        <f t="shared" ref="K84:P84" si="16">K85+K86+K88+K89+K112</f>
        <v>13</v>
      </c>
      <c r="L84" s="199">
        <f t="shared" si="16"/>
        <v>5</v>
      </c>
      <c r="M84" s="199">
        <f t="shared" si="16"/>
        <v>0</v>
      </c>
      <c r="N84" s="199">
        <f t="shared" si="16"/>
        <v>0</v>
      </c>
      <c r="O84" s="199">
        <f t="shared" si="16"/>
        <v>0</v>
      </c>
      <c r="P84" s="200">
        <f t="shared" si="16"/>
        <v>0</v>
      </c>
      <c r="Q84" s="226">
        <f t="shared" si="2"/>
        <v>0</v>
      </c>
      <c r="R84" s="226">
        <f t="shared" si="10"/>
        <v>13</v>
      </c>
      <c r="S84" s="199">
        <f>S85+S86+S87+S88+S89+S112</f>
        <v>21</v>
      </c>
      <c r="T84" s="220"/>
      <c r="U84" s="220"/>
      <c r="V84" s="242"/>
      <c r="W84" s="243"/>
      <c r="X84" s="242"/>
      <c r="Y84" s="243"/>
      <c r="Z84" s="242"/>
      <c r="AA84" s="243"/>
      <c r="AB84" s="242"/>
      <c r="AC84" s="243"/>
      <c r="AD84" s="242"/>
    </row>
    <row r="85" spans="1:33" s="254" customFormat="1" ht="43.5" hidden="1" customHeight="1" outlineLevel="1">
      <c r="A85" s="246"/>
      <c r="B85" s="228" t="s">
        <v>338</v>
      </c>
      <c r="C85" s="222" t="s">
        <v>221</v>
      </c>
      <c r="D85" s="223">
        <v>45</v>
      </c>
      <c r="E85" s="166" t="s">
        <v>1437</v>
      </c>
      <c r="F85" s="199" t="s">
        <v>222</v>
      </c>
      <c r="G85" s="247"/>
      <c r="H85" s="199" t="s">
        <v>1438</v>
      </c>
      <c r="I85" s="197">
        <v>9</v>
      </c>
      <c r="J85" s="202">
        <v>0</v>
      </c>
      <c r="K85" s="202">
        <v>0</v>
      </c>
      <c r="L85" s="202">
        <v>0</v>
      </c>
      <c r="M85" s="200">
        <v>0</v>
      </c>
      <c r="N85" s="200">
        <v>0</v>
      </c>
      <c r="O85" s="200">
        <v>0</v>
      </c>
      <c r="P85" s="200">
        <v>0</v>
      </c>
      <c r="Q85" s="226">
        <f t="shared" si="2"/>
        <v>0</v>
      </c>
      <c r="R85" s="226">
        <f t="shared" si="10"/>
        <v>0</v>
      </c>
      <c r="S85" s="161">
        <f t="shared" si="14"/>
        <v>0</v>
      </c>
      <c r="T85" s="220"/>
      <c r="U85" s="220"/>
      <c r="V85" s="232"/>
      <c r="W85" s="233"/>
      <c r="X85" s="232"/>
      <c r="Y85" s="233"/>
      <c r="Z85" s="232"/>
      <c r="AA85" s="233"/>
      <c r="AB85" s="232"/>
      <c r="AC85" s="233"/>
      <c r="AD85" s="232"/>
      <c r="AG85" s="257"/>
    </row>
    <row r="86" spans="1:33" s="254" customFormat="1" ht="19.5" hidden="1" customHeight="1" outlineLevel="1">
      <c r="A86" s="246"/>
      <c r="B86" s="228" t="s">
        <v>1278</v>
      </c>
      <c r="C86" s="222"/>
      <c r="D86" s="223"/>
      <c r="E86" s="166"/>
      <c r="F86" s="199"/>
      <c r="G86" s="247"/>
      <c r="H86" s="199"/>
      <c r="I86" s="197">
        <v>2</v>
      </c>
      <c r="J86" s="202">
        <v>0</v>
      </c>
      <c r="K86" s="202">
        <v>0</v>
      </c>
      <c r="L86" s="202">
        <v>0</v>
      </c>
      <c r="M86" s="200">
        <v>0</v>
      </c>
      <c r="N86" s="200">
        <v>0</v>
      </c>
      <c r="O86" s="200">
        <v>0</v>
      </c>
      <c r="P86" s="200">
        <v>0</v>
      </c>
      <c r="Q86" s="226">
        <f t="shared" si="2"/>
        <v>0</v>
      </c>
      <c r="R86" s="226">
        <f t="shared" si="10"/>
        <v>0</v>
      </c>
      <c r="S86" s="161">
        <f t="shared" si="14"/>
        <v>0</v>
      </c>
      <c r="T86" s="220"/>
      <c r="U86" s="220"/>
      <c r="V86" s="232"/>
      <c r="W86" s="233"/>
      <c r="X86" s="232"/>
      <c r="Y86" s="233"/>
      <c r="Z86" s="232"/>
      <c r="AA86" s="233"/>
      <c r="AB86" s="232"/>
      <c r="AC86" s="233"/>
      <c r="AD86" s="232"/>
      <c r="AG86" s="257"/>
    </row>
    <row r="87" spans="1:33" s="254" customFormat="1" ht="19.5" hidden="1" customHeight="1" outlineLevel="1">
      <c r="A87" s="246"/>
      <c r="B87" s="228" t="s">
        <v>1279</v>
      </c>
      <c r="C87" s="222"/>
      <c r="D87" s="223"/>
      <c r="E87" s="166"/>
      <c r="F87" s="199"/>
      <c r="G87" s="247"/>
      <c r="H87" s="199"/>
      <c r="I87" s="197">
        <v>1</v>
      </c>
      <c r="J87" s="202">
        <v>0</v>
      </c>
      <c r="K87" s="202">
        <v>0</v>
      </c>
      <c r="L87" s="202">
        <v>0</v>
      </c>
      <c r="M87" s="200">
        <v>0</v>
      </c>
      <c r="N87" s="200">
        <v>0</v>
      </c>
      <c r="O87" s="200">
        <v>0</v>
      </c>
      <c r="P87" s="200">
        <v>0</v>
      </c>
      <c r="Q87" s="226">
        <f t="shared" si="2"/>
        <v>0</v>
      </c>
      <c r="R87" s="226">
        <f t="shared" si="10"/>
        <v>0</v>
      </c>
      <c r="S87" s="161">
        <f t="shared" si="14"/>
        <v>0</v>
      </c>
      <c r="T87" s="220"/>
      <c r="U87" s="220"/>
      <c r="V87" s="232"/>
      <c r="W87" s="233"/>
      <c r="X87" s="232"/>
      <c r="Y87" s="233"/>
      <c r="Z87" s="232"/>
      <c r="AA87" s="233"/>
      <c r="AB87" s="232"/>
      <c r="AC87" s="233"/>
      <c r="AD87" s="232"/>
      <c r="AG87" s="257"/>
    </row>
    <row r="88" spans="1:33" s="254" customFormat="1" ht="19.5" hidden="1" customHeight="1" outlineLevel="1">
      <c r="A88" s="246"/>
      <c r="B88" s="228" t="s">
        <v>1280</v>
      </c>
      <c r="C88" s="222"/>
      <c r="D88" s="223"/>
      <c r="E88" s="166"/>
      <c r="F88" s="199"/>
      <c r="G88" s="247"/>
      <c r="H88" s="199"/>
      <c r="I88" s="197">
        <v>3</v>
      </c>
      <c r="J88" s="202">
        <v>0</v>
      </c>
      <c r="K88" s="202">
        <v>0</v>
      </c>
      <c r="L88" s="202">
        <v>0</v>
      </c>
      <c r="M88" s="200">
        <v>0</v>
      </c>
      <c r="N88" s="200">
        <v>0</v>
      </c>
      <c r="O88" s="200">
        <v>0</v>
      </c>
      <c r="P88" s="200">
        <v>0</v>
      </c>
      <c r="Q88" s="226">
        <f t="shared" si="2"/>
        <v>0</v>
      </c>
      <c r="R88" s="226">
        <f t="shared" si="10"/>
        <v>0</v>
      </c>
      <c r="S88" s="161">
        <f t="shared" si="14"/>
        <v>0</v>
      </c>
      <c r="T88" s="220"/>
      <c r="U88" s="220"/>
      <c r="V88" s="232"/>
      <c r="W88" s="233"/>
      <c r="X88" s="232"/>
      <c r="Y88" s="233"/>
      <c r="Z88" s="232"/>
      <c r="AA88" s="233"/>
      <c r="AB88" s="232"/>
      <c r="AC88" s="233"/>
      <c r="AD88" s="232"/>
      <c r="AG88" s="257"/>
    </row>
    <row r="89" spans="1:33" s="253" customFormat="1" ht="15.75" hidden="1" customHeight="1" outlineLevel="1">
      <c r="A89" s="246"/>
      <c r="B89" s="258" t="s">
        <v>205</v>
      </c>
      <c r="C89" s="235"/>
      <c r="D89" s="236"/>
      <c r="E89" s="237"/>
      <c r="F89" s="197"/>
      <c r="G89" s="238"/>
      <c r="H89" s="197"/>
      <c r="I89" s="197">
        <f t="shared" ref="I89:P89" si="17">SUM(I90:I111)</f>
        <v>43</v>
      </c>
      <c r="J89" s="197">
        <f t="shared" si="17"/>
        <v>13</v>
      </c>
      <c r="K89" s="197">
        <f t="shared" si="17"/>
        <v>1</v>
      </c>
      <c r="L89" s="197">
        <f t="shared" si="17"/>
        <v>1</v>
      </c>
      <c r="M89" s="197">
        <f t="shared" si="17"/>
        <v>0</v>
      </c>
      <c r="N89" s="197">
        <f t="shared" si="17"/>
        <v>0</v>
      </c>
      <c r="O89" s="197">
        <f t="shared" si="17"/>
        <v>0</v>
      </c>
      <c r="P89" s="197">
        <f t="shared" si="17"/>
        <v>0</v>
      </c>
      <c r="Q89" s="226">
        <f t="shared" si="2"/>
        <v>0</v>
      </c>
      <c r="R89" s="226">
        <f t="shared" si="10"/>
        <v>1</v>
      </c>
      <c r="S89" s="197">
        <f>SUM(S90:S111)</f>
        <v>12</v>
      </c>
      <c r="T89" s="220"/>
      <c r="U89" s="220"/>
      <c r="V89" s="240"/>
      <c r="W89" s="239"/>
      <c r="X89" s="240"/>
      <c r="Y89" s="239"/>
      <c r="Z89" s="240"/>
      <c r="AA89" s="239"/>
      <c r="AB89" s="240"/>
      <c r="AC89" s="239"/>
      <c r="AD89" s="240"/>
    </row>
    <row r="90" spans="1:33" s="244" customFormat="1" ht="35.25" hidden="1" customHeight="1" outlineLevel="1">
      <c r="A90" s="246"/>
      <c r="B90" s="228" t="s">
        <v>1043</v>
      </c>
      <c r="C90" s="235"/>
      <c r="D90" s="236"/>
      <c r="E90" s="237"/>
      <c r="F90" s="197"/>
      <c r="G90" s="238"/>
      <c r="H90" s="197"/>
      <c r="I90" s="197">
        <v>1</v>
      </c>
      <c r="J90" s="197">
        <v>0</v>
      </c>
      <c r="K90" s="197">
        <v>0</v>
      </c>
      <c r="L90" s="197">
        <v>0</v>
      </c>
      <c r="M90" s="200">
        <v>0</v>
      </c>
      <c r="N90" s="200">
        <v>0</v>
      </c>
      <c r="O90" s="200">
        <v>0</v>
      </c>
      <c r="P90" s="200">
        <v>0</v>
      </c>
      <c r="Q90" s="226">
        <f t="shared" si="2"/>
        <v>0</v>
      </c>
      <c r="R90" s="226">
        <f t="shared" si="10"/>
        <v>0</v>
      </c>
      <c r="S90" s="161">
        <f t="shared" si="14"/>
        <v>0</v>
      </c>
      <c r="T90" s="220"/>
      <c r="U90" s="220"/>
      <c r="V90" s="242"/>
      <c r="W90" s="243"/>
      <c r="X90" s="242"/>
      <c r="Y90" s="243"/>
      <c r="Z90" s="242"/>
      <c r="AA90" s="243"/>
      <c r="AB90" s="242"/>
      <c r="AC90" s="243"/>
      <c r="AD90" s="242"/>
    </row>
    <row r="91" spans="1:33" s="244" customFormat="1" ht="21.75" hidden="1" customHeight="1" outlineLevel="1">
      <c r="A91" s="246"/>
      <c r="B91" s="228" t="s">
        <v>1370</v>
      </c>
      <c r="C91" s="235"/>
      <c r="D91" s="236"/>
      <c r="E91" s="237"/>
      <c r="F91" s="197"/>
      <c r="G91" s="238"/>
      <c r="H91" s="197"/>
      <c r="I91" s="197">
        <v>1</v>
      </c>
      <c r="J91" s="197">
        <v>0</v>
      </c>
      <c r="K91" s="197">
        <v>0</v>
      </c>
      <c r="L91" s="197">
        <v>0</v>
      </c>
      <c r="M91" s="200">
        <v>0</v>
      </c>
      <c r="N91" s="200">
        <v>0</v>
      </c>
      <c r="O91" s="200">
        <v>0</v>
      </c>
      <c r="P91" s="200">
        <v>0</v>
      </c>
      <c r="Q91" s="226">
        <f t="shared" si="2"/>
        <v>0</v>
      </c>
      <c r="R91" s="226">
        <f t="shared" si="10"/>
        <v>0</v>
      </c>
      <c r="S91" s="161">
        <f t="shared" si="14"/>
        <v>0</v>
      </c>
      <c r="T91" s="220"/>
      <c r="U91" s="220"/>
      <c r="V91" s="242"/>
      <c r="W91" s="243"/>
      <c r="X91" s="242"/>
      <c r="Y91" s="243"/>
      <c r="Z91" s="242"/>
      <c r="AA91" s="243"/>
      <c r="AB91" s="242"/>
      <c r="AC91" s="243"/>
      <c r="AD91" s="242"/>
    </row>
    <row r="92" spans="1:33" s="244" customFormat="1" ht="15.75" hidden="1" customHeight="1" outlineLevel="1">
      <c r="A92" s="246"/>
      <c r="B92" s="228" t="s">
        <v>1434</v>
      </c>
      <c r="C92" s="235"/>
      <c r="D92" s="236"/>
      <c r="E92" s="237"/>
      <c r="F92" s="197"/>
      <c r="G92" s="238"/>
      <c r="H92" s="197"/>
      <c r="I92" s="197">
        <v>2</v>
      </c>
      <c r="J92" s="197">
        <v>1</v>
      </c>
      <c r="K92" s="197">
        <v>0</v>
      </c>
      <c r="L92" s="197">
        <v>0</v>
      </c>
      <c r="M92" s="200">
        <v>0</v>
      </c>
      <c r="N92" s="200">
        <v>0</v>
      </c>
      <c r="O92" s="200">
        <v>0</v>
      </c>
      <c r="P92" s="200">
        <v>0</v>
      </c>
      <c r="Q92" s="226">
        <f t="shared" si="2"/>
        <v>0</v>
      </c>
      <c r="R92" s="226">
        <f t="shared" si="10"/>
        <v>0</v>
      </c>
      <c r="S92" s="161">
        <f t="shared" si="14"/>
        <v>1</v>
      </c>
      <c r="T92" s="220"/>
      <c r="U92" s="220"/>
      <c r="V92" s="242"/>
      <c r="W92" s="243"/>
      <c r="X92" s="242"/>
      <c r="Y92" s="243"/>
      <c r="Z92" s="242"/>
      <c r="AA92" s="243"/>
      <c r="AB92" s="242"/>
      <c r="AC92" s="243"/>
      <c r="AD92" s="242"/>
    </row>
    <row r="93" spans="1:33" s="244" customFormat="1" ht="15.75" hidden="1" customHeight="1" outlineLevel="1">
      <c r="A93" s="246"/>
      <c r="B93" s="228" t="s">
        <v>224</v>
      </c>
      <c r="C93" s="235"/>
      <c r="D93" s="236"/>
      <c r="E93" s="237"/>
      <c r="F93" s="197"/>
      <c r="G93" s="238"/>
      <c r="H93" s="197"/>
      <c r="I93" s="197">
        <v>8</v>
      </c>
      <c r="J93" s="197">
        <v>8</v>
      </c>
      <c r="K93" s="197">
        <v>0</v>
      </c>
      <c r="L93" s="197">
        <v>0</v>
      </c>
      <c r="M93" s="200">
        <v>0</v>
      </c>
      <c r="N93" s="200">
        <v>0</v>
      </c>
      <c r="O93" s="200">
        <v>0</v>
      </c>
      <c r="P93" s="200">
        <v>0</v>
      </c>
      <c r="Q93" s="226">
        <f t="shared" si="2"/>
        <v>0</v>
      </c>
      <c r="R93" s="226">
        <f t="shared" si="10"/>
        <v>0</v>
      </c>
      <c r="S93" s="161">
        <f t="shared" si="14"/>
        <v>8</v>
      </c>
      <c r="T93" s="220"/>
      <c r="U93" s="220"/>
      <c r="V93" s="242"/>
      <c r="W93" s="243"/>
      <c r="X93" s="242"/>
      <c r="Y93" s="243"/>
      <c r="Z93" s="242"/>
      <c r="AA93" s="243"/>
      <c r="AB93" s="242"/>
      <c r="AC93" s="243"/>
      <c r="AD93" s="242"/>
    </row>
    <row r="94" spans="1:33" s="244" customFormat="1" ht="15.75" hidden="1" customHeight="1" outlineLevel="1">
      <c r="A94" s="246"/>
      <c r="B94" s="228" t="s">
        <v>1267</v>
      </c>
      <c r="C94" s="235"/>
      <c r="D94" s="236"/>
      <c r="E94" s="237"/>
      <c r="F94" s="197"/>
      <c r="G94" s="238"/>
      <c r="H94" s="197"/>
      <c r="I94" s="197">
        <v>2</v>
      </c>
      <c r="J94" s="197">
        <v>0</v>
      </c>
      <c r="K94" s="197">
        <v>0</v>
      </c>
      <c r="L94" s="197">
        <v>0</v>
      </c>
      <c r="M94" s="200">
        <v>0</v>
      </c>
      <c r="N94" s="200">
        <v>0</v>
      </c>
      <c r="O94" s="200">
        <v>0</v>
      </c>
      <c r="P94" s="200">
        <v>0</v>
      </c>
      <c r="Q94" s="226">
        <f t="shared" si="2"/>
        <v>0</v>
      </c>
      <c r="R94" s="226">
        <f t="shared" si="10"/>
        <v>0</v>
      </c>
      <c r="S94" s="161">
        <f t="shared" si="14"/>
        <v>0</v>
      </c>
      <c r="T94" s="220"/>
      <c r="U94" s="220"/>
      <c r="V94" s="242"/>
      <c r="W94" s="243"/>
      <c r="X94" s="242"/>
      <c r="Y94" s="243"/>
      <c r="Z94" s="242"/>
      <c r="AA94" s="243"/>
      <c r="AB94" s="242"/>
      <c r="AC94" s="243"/>
      <c r="AD94" s="242"/>
    </row>
    <row r="95" spans="1:33" s="244" customFormat="1" ht="15.75" hidden="1" customHeight="1" outlineLevel="1">
      <c r="A95" s="246"/>
      <c r="B95" s="228" t="s">
        <v>1433</v>
      </c>
      <c r="C95" s="235"/>
      <c r="D95" s="236"/>
      <c r="E95" s="237"/>
      <c r="F95" s="197"/>
      <c r="G95" s="238"/>
      <c r="H95" s="197"/>
      <c r="I95" s="197">
        <v>1</v>
      </c>
      <c r="J95" s="197">
        <v>1</v>
      </c>
      <c r="K95" s="197">
        <v>0</v>
      </c>
      <c r="L95" s="197">
        <v>1</v>
      </c>
      <c r="M95" s="200">
        <v>0</v>
      </c>
      <c r="N95" s="200">
        <v>0</v>
      </c>
      <c r="O95" s="200">
        <v>0</v>
      </c>
      <c r="P95" s="200">
        <v>0</v>
      </c>
      <c r="Q95" s="226">
        <f t="shared" si="2"/>
        <v>0</v>
      </c>
      <c r="R95" s="226">
        <f t="shared" si="10"/>
        <v>0</v>
      </c>
      <c r="S95" s="161">
        <f t="shared" si="14"/>
        <v>1</v>
      </c>
      <c r="T95" s="220"/>
      <c r="U95" s="220"/>
      <c r="V95" s="242"/>
      <c r="W95" s="243"/>
      <c r="X95" s="242"/>
      <c r="Y95" s="243"/>
      <c r="Z95" s="242"/>
      <c r="AA95" s="243"/>
      <c r="AB95" s="242"/>
      <c r="AC95" s="243"/>
      <c r="AD95" s="242"/>
    </row>
    <row r="96" spans="1:33" s="244" customFormat="1" ht="15.75" hidden="1" customHeight="1" outlineLevel="1">
      <c r="A96" s="246"/>
      <c r="B96" s="228" t="s">
        <v>1268</v>
      </c>
      <c r="C96" s="235"/>
      <c r="D96" s="236"/>
      <c r="E96" s="237"/>
      <c r="F96" s="197"/>
      <c r="G96" s="238"/>
      <c r="H96" s="197"/>
      <c r="I96" s="197">
        <v>1</v>
      </c>
      <c r="J96" s="197">
        <v>0</v>
      </c>
      <c r="K96" s="197">
        <v>0</v>
      </c>
      <c r="L96" s="197">
        <v>0</v>
      </c>
      <c r="M96" s="200">
        <v>0</v>
      </c>
      <c r="N96" s="200">
        <v>0</v>
      </c>
      <c r="O96" s="200">
        <v>0</v>
      </c>
      <c r="P96" s="200">
        <v>0</v>
      </c>
      <c r="Q96" s="226">
        <f t="shared" si="2"/>
        <v>0</v>
      </c>
      <c r="R96" s="226">
        <f t="shared" si="10"/>
        <v>0</v>
      </c>
      <c r="S96" s="161">
        <f t="shared" si="14"/>
        <v>0</v>
      </c>
      <c r="T96" s="220"/>
      <c r="U96" s="220"/>
      <c r="V96" s="242"/>
      <c r="W96" s="243"/>
      <c r="X96" s="242"/>
      <c r="Y96" s="243"/>
      <c r="Z96" s="242"/>
      <c r="AA96" s="243"/>
      <c r="AB96" s="242"/>
      <c r="AC96" s="243"/>
      <c r="AD96" s="242"/>
    </row>
    <row r="97" spans="1:30" s="244" customFormat="1" ht="15.75" hidden="1" customHeight="1" outlineLevel="1">
      <c r="A97" s="246"/>
      <c r="B97" s="228" t="s">
        <v>1269</v>
      </c>
      <c r="C97" s="235"/>
      <c r="D97" s="236"/>
      <c r="E97" s="237"/>
      <c r="F97" s="197"/>
      <c r="G97" s="238"/>
      <c r="H97" s="197"/>
      <c r="I97" s="197">
        <v>2</v>
      </c>
      <c r="J97" s="197">
        <v>0</v>
      </c>
      <c r="K97" s="197">
        <v>0</v>
      </c>
      <c r="L97" s="197">
        <v>0</v>
      </c>
      <c r="M97" s="200">
        <v>0</v>
      </c>
      <c r="N97" s="200">
        <v>0</v>
      </c>
      <c r="O97" s="200">
        <v>0</v>
      </c>
      <c r="P97" s="200">
        <v>0</v>
      </c>
      <c r="Q97" s="226">
        <f t="shared" si="2"/>
        <v>0</v>
      </c>
      <c r="R97" s="226">
        <f t="shared" si="10"/>
        <v>0</v>
      </c>
      <c r="S97" s="161">
        <f t="shared" si="14"/>
        <v>0</v>
      </c>
      <c r="T97" s="220"/>
      <c r="U97" s="220"/>
      <c r="V97" s="242"/>
      <c r="W97" s="243"/>
      <c r="X97" s="242"/>
      <c r="Y97" s="243"/>
      <c r="Z97" s="242"/>
      <c r="AA97" s="243"/>
      <c r="AB97" s="242"/>
      <c r="AC97" s="243"/>
      <c r="AD97" s="242"/>
    </row>
    <row r="98" spans="1:30" s="244" customFormat="1" ht="15.75" hidden="1" customHeight="1" outlineLevel="1">
      <c r="A98" s="246"/>
      <c r="B98" s="228" t="s">
        <v>1270</v>
      </c>
      <c r="C98" s="235"/>
      <c r="D98" s="236"/>
      <c r="E98" s="237"/>
      <c r="F98" s="197"/>
      <c r="G98" s="238"/>
      <c r="H98" s="197"/>
      <c r="I98" s="197">
        <v>2</v>
      </c>
      <c r="J98" s="197">
        <v>0</v>
      </c>
      <c r="K98" s="197">
        <v>0</v>
      </c>
      <c r="L98" s="197">
        <v>0</v>
      </c>
      <c r="M98" s="200">
        <v>0</v>
      </c>
      <c r="N98" s="200">
        <v>0</v>
      </c>
      <c r="O98" s="200">
        <v>0</v>
      </c>
      <c r="P98" s="200">
        <v>0</v>
      </c>
      <c r="Q98" s="226">
        <f t="shared" si="2"/>
        <v>0</v>
      </c>
      <c r="R98" s="226">
        <f t="shared" si="10"/>
        <v>0</v>
      </c>
      <c r="S98" s="161">
        <f t="shared" si="14"/>
        <v>0</v>
      </c>
      <c r="T98" s="220"/>
      <c r="U98" s="220"/>
      <c r="V98" s="242"/>
      <c r="W98" s="243"/>
      <c r="X98" s="242"/>
      <c r="Y98" s="243"/>
      <c r="Z98" s="242"/>
      <c r="AA98" s="243"/>
      <c r="AB98" s="242"/>
      <c r="AC98" s="243"/>
      <c r="AD98" s="242"/>
    </row>
    <row r="99" spans="1:30" s="244" customFormat="1" ht="15.75" hidden="1" customHeight="1" outlineLevel="1">
      <c r="A99" s="246"/>
      <c r="B99" s="228" t="s">
        <v>1271</v>
      </c>
      <c r="C99" s="235"/>
      <c r="D99" s="236"/>
      <c r="E99" s="237"/>
      <c r="F99" s="197"/>
      <c r="G99" s="238"/>
      <c r="H99" s="197"/>
      <c r="I99" s="197">
        <v>2</v>
      </c>
      <c r="J99" s="197">
        <v>1</v>
      </c>
      <c r="K99" s="197">
        <v>0</v>
      </c>
      <c r="L99" s="197">
        <v>0</v>
      </c>
      <c r="M99" s="200">
        <v>0</v>
      </c>
      <c r="N99" s="200">
        <v>0</v>
      </c>
      <c r="O99" s="200">
        <v>0</v>
      </c>
      <c r="P99" s="200">
        <v>0</v>
      </c>
      <c r="Q99" s="226">
        <f t="shared" si="2"/>
        <v>0</v>
      </c>
      <c r="R99" s="226">
        <f t="shared" si="10"/>
        <v>0</v>
      </c>
      <c r="S99" s="161">
        <f t="shared" si="14"/>
        <v>1</v>
      </c>
      <c r="T99" s="220"/>
      <c r="U99" s="220"/>
      <c r="V99" s="242"/>
      <c r="W99" s="243"/>
      <c r="X99" s="242"/>
      <c r="Y99" s="243"/>
      <c r="Z99" s="242"/>
      <c r="AA99" s="243"/>
      <c r="AB99" s="242"/>
      <c r="AC99" s="243"/>
      <c r="AD99" s="242"/>
    </row>
    <row r="100" spans="1:30" s="244" customFormat="1" ht="15.75" hidden="1" customHeight="1" outlineLevel="1">
      <c r="A100" s="246"/>
      <c r="B100" s="228" t="s">
        <v>1044</v>
      </c>
      <c r="C100" s="235"/>
      <c r="D100" s="236"/>
      <c r="E100" s="237"/>
      <c r="F100" s="197"/>
      <c r="G100" s="238"/>
      <c r="H100" s="197"/>
      <c r="I100" s="197">
        <v>2</v>
      </c>
      <c r="J100" s="197">
        <v>0</v>
      </c>
      <c r="K100" s="197">
        <v>0</v>
      </c>
      <c r="L100" s="197">
        <v>0</v>
      </c>
      <c r="M100" s="200">
        <v>0</v>
      </c>
      <c r="N100" s="200">
        <v>0</v>
      </c>
      <c r="O100" s="200">
        <v>0</v>
      </c>
      <c r="P100" s="200">
        <v>0</v>
      </c>
      <c r="Q100" s="226">
        <f t="shared" si="2"/>
        <v>0</v>
      </c>
      <c r="R100" s="226">
        <f t="shared" si="10"/>
        <v>0</v>
      </c>
      <c r="S100" s="161">
        <f t="shared" si="14"/>
        <v>0</v>
      </c>
      <c r="T100" s="220"/>
      <c r="U100" s="220"/>
      <c r="V100" s="242"/>
      <c r="W100" s="243"/>
      <c r="X100" s="242"/>
      <c r="Y100" s="243"/>
      <c r="Z100" s="242"/>
      <c r="AA100" s="243"/>
      <c r="AB100" s="242"/>
      <c r="AC100" s="243"/>
      <c r="AD100" s="242"/>
    </row>
    <row r="101" spans="1:30" s="244" customFormat="1" ht="15.75" hidden="1" customHeight="1" outlineLevel="1">
      <c r="A101" s="246"/>
      <c r="B101" s="228" t="s">
        <v>1277</v>
      </c>
      <c r="C101" s="235"/>
      <c r="D101" s="236"/>
      <c r="E101" s="237"/>
      <c r="F101" s="197"/>
      <c r="G101" s="238"/>
      <c r="H101" s="197"/>
      <c r="I101" s="197">
        <v>2</v>
      </c>
      <c r="J101" s="197">
        <v>0</v>
      </c>
      <c r="K101" s="197">
        <v>0</v>
      </c>
      <c r="L101" s="197">
        <v>0</v>
      </c>
      <c r="M101" s="200">
        <v>0</v>
      </c>
      <c r="N101" s="200">
        <v>0</v>
      </c>
      <c r="O101" s="200">
        <v>0</v>
      </c>
      <c r="P101" s="200">
        <v>0</v>
      </c>
      <c r="Q101" s="226">
        <f t="shared" si="2"/>
        <v>0</v>
      </c>
      <c r="R101" s="226">
        <f t="shared" si="10"/>
        <v>0</v>
      </c>
      <c r="S101" s="161">
        <f t="shared" si="14"/>
        <v>0</v>
      </c>
      <c r="T101" s="220"/>
      <c r="U101" s="220"/>
      <c r="V101" s="242"/>
      <c r="W101" s="243"/>
      <c r="X101" s="242"/>
      <c r="Y101" s="243"/>
      <c r="Z101" s="242"/>
      <c r="AA101" s="243"/>
      <c r="AB101" s="242"/>
      <c r="AC101" s="243"/>
      <c r="AD101" s="242"/>
    </row>
    <row r="102" spans="1:30" s="244" customFormat="1" ht="15.75" hidden="1" customHeight="1" outlineLevel="1">
      <c r="A102" s="246"/>
      <c r="B102" s="228" t="s">
        <v>1276</v>
      </c>
      <c r="C102" s="235"/>
      <c r="D102" s="236"/>
      <c r="E102" s="237"/>
      <c r="F102" s="197"/>
      <c r="G102" s="238"/>
      <c r="H102" s="197"/>
      <c r="I102" s="197">
        <v>4</v>
      </c>
      <c r="J102" s="197">
        <v>0</v>
      </c>
      <c r="K102" s="197">
        <v>0</v>
      </c>
      <c r="L102" s="197">
        <v>0</v>
      </c>
      <c r="M102" s="200">
        <v>0</v>
      </c>
      <c r="N102" s="200">
        <v>0</v>
      </c>
      <c r="O102" s="200">
        <v>0</v>
      </c>
      <c r="P102" s="200">
        <v>0</v>
      </c>
      <c r="Q102" s="226">
        <f t="shared" si="2"/>
        <v>0</v>
      </c>
      <c r="R102" s="226">
        <f t="shared" si="10"/>
        <v>0</v>
      </c>
      <c r="S102" s="161">
        <f t="shared" si="14"/>
        <v>0</v>
      </c>
      <c r="T102" s="220"/>
      <c r="U102" s="220"/>
      <c r="V102" s="242"/>
      <c r="W102" s="243"/>
      <c r="X102" s="242"/>
      <c r="Y102" s="243"/>
      <c r="Z102" s="242"/>
      <c r="AA102" s="243"/>
      <c r="AB102" s="242"/>
      <c r="AC102" s="243"/>
      <c r="AD102" s="242"/>
    </row>
    <row r="103" spans="1:30" s="244" customFormat="1" ht="15.75" hidden="1" customHeight="1" outlineLevel="1">
      <c r="A103" s="246"/>
      <c r="B103" s="228" t="s">
        <v>1275</v>
      </c>
      <c r="C103" s="235"/>
      <c r="D103" s="236"/>
      <c r="E103" s="237"/>
      <c r="F103" s="197"/>
      <c r="G103" s="238"/>
      <c r="H103" s="197"/>
      <c r="I103" s="197">
        <v>1</v>
      </c>
      <c r="J103" s="197">
        <v>0</v>
      </c>
      <c r="K103" s="197">
        <v>0</v>
      </c>
      <c r="L103" s="197">
        <v>0</v>
      </c>
      <c r="M103" s="200">
        <v>0</v>
      </c>
      <c r="N103" s="200">
        <v>0</v>
      </c>
      <c r="O103" s="200">
        <v>0</v>
      </c>
      <c r="P103" s="200">
        <v>0</v>
      </c>
      <c r="Q103" s="226">
        <f t="shared" si="2"/>
        <v>0</v>
      </c>
      <c r="R103" s="226">
        <f t="shared" si="10"/>
        <v>0</v>
      </c>
      <c r="S103" s="161">
        <f t="shared" si="14"/>
        <v>0</v>
      </c>
      <c r="T103" s="220"/>
      <c r="U103" s="220"/>
      <c r="V103" s="242"/>
      <c r="W103" s="243"/>
      <c r="X103" s="242"/>
      <c r="Y103" s="243"/>
      <c r="Z103" s="242"/>
      <c r="AA103" s="243"/>
      <c r="AB103" s="242"/>
      <c r="AC103" s="243"/>
      <c r="AD103" s="242"/>
    </row>
    <row r="104" spans="1:30" s="244" customFormat="1" ht="15.75" hidden="1" customHeight="1" outlineLevel="1">
      <c r="A104" s="246"/>
      <c r="B104" s="228" t="s">
        <v>1045</v>
      </c>
      <c r="C104" s="235"/>
      <c r="D104" s="236"/>
      <c r="E104" s="237"/>
      <c r="F104" s="197"/>
      <c r="G104" s="238"/>
      <c r="H104" s="197"/>
      <c r="I104" s="197">
        <v>2</v>
      </c>
      <c r="J104" s="197">
        <v>1</v>
      </c>
      <c r="K104" s="197">
        <v>1</v>
      </c>
      <c r="L104" s="197">
        <v>0</v>
      </c>
      <c r="M104" s="200">
        <v>0</v>
      </c>
      <c r="N104" s="200">
        <v>0</v>
      </c>
      <c r="O104" s="200">
        <v>0</v>
      </c>
      <c r="P104" s="200">
        <v>0</v>
      </c>
      <c r="Q104" s="226">
        <f t="shared" si="2"/>
        <v>0</v>
      </c>
      <c r="R104" s="226">
        <f t="shared" si="10"/>
        <v>1</v>
      </c>
      <c r="S104" s="161">
        <f t="shared" si="14"/>
        <v>0</v>
      </c>
      <c r="T104" s="220"/>
      <c r="U104" s="220"/>
      <c r="V104" s="242"/>
      <c r="W104" s="243"/>
      <c r="X104" s="242"/>
      <c r="Y104" s="243"/>
      <c r="Z104" s="242"/>
      <c r="AA104" s="243"/>
      <c r="AB104" s="242"/>
      <c r="AC104" s="243"/>
      <c r="AD104" s="242"/>
    </row>
    <row r="105" spans="1:30" s="244" customFormat="1" ht="15.75" hidden="1" customHeight="1" outlineLevel="1">
      <c r="A105" s="246"/>
      <c r="B105" s="228" t="s">
        <v>1274</v>
      </c>
      <c r="C105" s="235"/>
      <c r="D105" s="236"/>
      <c r="E105" s="237"/>
      <c r="F105" s="197"/>
      <c r="G105" s="238"/>
      <c r="H105" s="197"/>
      <c r="I105" s="197">
        <v>1</v>
      </c>
      <c r="J105" s="197">
        <v>0</v>
      </c>
      <c r="K105" s="197">
        <v>0</v>
      </c>
      <c r="L105" s="197">
        <v>0</v>
      </c>
      <c r="M105" s="200">
        <v>0</v>
      </c>
      <c r="N105" s="200">
        <v>0</v>
      </c>
      <c r="O105" s="200">
        <v>0</v>
      </c>
      <c r="P105" s="200">
        <v>0</v>
      </c>
      <c r="Q105" s="226">
        <f t="shared" si="2"/>
        <v>0</v>
      </c>
      <c r="R105" s="226">
        <f t="shared" si="10"/>
        <v>0</v>
      </c>
      <c r="S105" s="161">
        <f t="shared" si="14"/>
        <v>0</v>
      </c>
      <c r="T105" s="220"/>
      <c r="U105" s="220"/>
      <c r="V105" s="242"/>
      <c r="W105" s="243"/>
      <c r="X105" s="242"/>
      <c r="Y105" s="243"/>
      <c r="Z105" s="242"/>
      <c r="AA105" s="243"/>
      <c r="AB105" s="242"/>
      <c r="AC105" s="243"/>
      <c r="AD105" s="242"/>
    </row>
    <row r="106" spans="1:30" s="244" customFormat="1" ht="15.75" hidden="1" customHeight="1" outlineLevel="1">
      <c r="A106" s="246"/>
      <c r="B106" s="228" t="s">
        <v>1046</v>
      </c>
      <c r="C106" s="235"/>
      <c r="D106" s="236"/>
      <c r="E106" s="237"/>
      <c r="F106" s="197"/>
      <c r="G106" s="238"/>
      <c r="H106" s="197"/>
      <c r="I106" s="197">
        <v>1</v>
      </c>
      <c r="J106" s="197">
        <v>0</v>
      </c>
      <c r="K106" s="197">
        <v>0</v>
      </c>
      <c r="L106" s="197">
        <v>0</v>
      </c>
      <c r="M106" s="200">
        <v>0</v>
      </c>
      <c r="N106" s="200">
        <v>0</v>
      </c>
      <c r="O106" s="200">
        <v>0</v>
      </c>
      <c r="P106" s="200">
        <v>0</v>
      </c>
      <c r="Q106" s="226">
        <f t="shared" si="2"/>
        <v>0</v>
      </c>
      <c r="R106" s="226">
        <f t="shared" si="10"/>
        <v>0</v>
      </c>
      <c r="S106" s="161">
        <f t="shared" si="14"/>
        <v>0</v>
      </c>
      <c r="T106" s="220"/>
      <c r="U106" s="220"/>
      <c r="V106" s="242"/>
      <c r="W106" s="243"/>
      <c r="X106" s="242"/>
      <c r="Y106" s="243"/>
      <c r="Z106" s="242"/>
      <c r="AA106" s="243"/>
      <c r="AB106" s="242"/>
      <c r="AC106" s="243"/>
      <c r="AD106" s="242"/>
    </row>
    <row r="107" spans="1:30" s="244" customFormat="1" ht="15.75" hidden="1" customHeight="1" outlineLevel="1">
      <c r="A107" s="246"/>
      <c r="B107" s="228" t="s">
        <v>1047</v>
      </c>
      <c r="C107" s="235"/>
      <c r="D107" s="236"/>
      <c r="E107" s="237"/>
      <c r="F107" s="197"/>
      <c r="G107" s="238"/>
      <c r="H107" s="197"/>
      <c r="I107" s="197">
        <v>1</v>
      </c>
      <c r="J107" s="197">
        <v>1</v>
      </c>
      <c r="K107" s="197">
        <v>0</v>
      </c>
      <c r="L107" s="197">
        <v>0</v>
      </c>
      <c r="M107" s="200">
        <v>0</v>
      </c>
      <c r="N107" s="200">
        <v>0</v>
      </c>
      <c r="O107" s="200">
        <v>0</v>
      </c>
      <c r="P107" s="200">
        <v>0</v>
      </c>
      <c r="Q107" s="226">
        <f t="shared" si="2"/>
        <v>0</v>
      </c>
      <c r="R107" s="226">
        <f t="shared" si="10"/>
        <v>0</v>
      </c>
      <c r="S107" s="161">
        <f t="shared" si="14"/>
        <v>1</v>
      </c>
      <c r="T107" s="220"/>
      <c r="U107" s="220"/>
      <c r="V107" s="242"/>
      <c r="W107" s="243"/>
      <c r="X107" s="242"/>
      <c r="Y107" s="243"/>
      <c r="Z107" s="242"/>
      <c r="AA107" s="243"/>
      <c r="AB107" s="242"/>
      <c r="AC107" s="243"/>
      <c r="AD107" s="242"/>
    </row>
    <row r="108" spans="1:30" s="244" customFormat="1" ht="15.75" hidden="1" customHeight="1" outlineLevel="1">
      <c r="A108" s="246"/>
      <c r="B108" s="228" t="s">
        <v>1273</v>
      </c>
      <c r="C108" s="235"/>
      <c r="D108" s="236"/>
      <c r="E108" s="237"/>
      <c r="F108" s="197"/>
      <c r="G108" s="238"/>
      <c r="H108" s="197"/>
      <c r="I108" s="197">
        <v>2</v>
      </c>
      <c r="J108" s="197">
        <v>0</v>
      </c>
      <c r="K108" s="197">
        <v>0</v>
      </c>
      <c r="L108" s="197">
        <v>0</v>
      </c>
      <c r="M108" s="200">
        <v>0</v>
      </c>
      <c r="N108" s="200">
        <v>0</v>
      </c>
      <c r="O108" s="200">
        <v>0</v>
      </c>
      <c r="P108" s="200">
        <v>0</v>
      </c>
      <c r="Q108" s="226">
        <f t="shared" si="2"/>
        <v>0</v>
      </c>
      <c r="R108" s="226">
        <f t="shared" si="10"/>
        <v>0</v>
      </c>
      <c r="S108" s="161">
        <f t="shared" si="14"/>
        <v>0</v>
      </c>
      <c r="T108" s="220"/>
      <c r="U108" s="220"/>
      <c r="V108" s="242"/>
      <c r="W108" s="243"/>
      <c r="X108" s="242"/>
      <c r="Y108" s="243"/>
      <c r="Z108" s="242"/>
      <c r="AA108" s="243"/>
      <c r="AB108" s="242"/>
      <c r="AC108" s="243"/>
      <c r="AD108" s="242"/>
    </row>
    <row r="109" spans="1:30" s="244" customFormat="1" ht="15.75" hidden="1" customHeight="1" outlineLevel="1">
      <c r="A109" s="246"/>
      <c r="B109" s="228" t="s">
        <v>1048</v>
      </c>
      <c r="C109" s="235"/>
      <c r="D109" s="236"/>
      <c r="E109" s="237"/>
      <c r="F109" s="197"/>
      <c r="G109" s="238"/>
      <c r="H109" s="197"/>
      <c r="I109" s="197">
        <v>1</v>
      </c>
      <c r="J109" s="197">
        <v>0</v>
      </c>
      <c r="K109" s="197">
        <v>0</v>
      </c>
      <c r="L109" s="197">
        <v>0</v>
      </c>
      <c r="M109" s="200">
        <v>0</v>
      </c>
      <c r="N109" s="200">
        <v>0</v>
      </c>
      <c r="O109" s="200">
        <v>0</v>
      </c>
      <c r="P109" s="200">
        <v>0</v>
      </c>
      <c r="Q109" s="226">
        <f t="shared" si="2"/>
        <v>0</v>
      </c>
      <c r="R109" s="226">
        <f t="shared" si="10"/>
        <v>0</v>
      </c>
      <c r="S109" s="161">
        <f t="shared" si="14"/>
        <v>0</v>
      </c>
      <c r="T109" s="220"/>
      <c r="U109" s="220"/>
      <c r="V109" s="242"/>
      <c r="W109" s="243"/>
      <c r="X109" s="242"/>
      <c r="Y109" s="243"/>
      <c r="Z109" s="242"/>
      <c r="AA109" s="243"/>
      <c r="AB109" s="242"/>
      <c r="AC109" s="243"/>
      <c r="AD109" s="242"/>
    </row>
    <row r="110" spans="1:30" s="244" customFormat="1" ht="15.75" hidden="1" customHeight="1" outlineLevel="1">
      <c r="A110" s="246"/>
      <c r="B110" s="228" t="s">
        <v>1272</v>
      </c>
      <c r="C110" s="235"/>
      <c r="D110" s="236"/>
      <c r="E110" s="237"/>
      <c r="F110" s="197"/>
      <c r="G110" s="238"/>
      <c r="H110" s="197"/>
      <c r="I110" s="197">
        <v>3</v>
      </c>
      <c r="J110" s="197">
        <v>0</v>
      </c>
      <c r="K110" s="197">
        <v>0</v>
      </c>
      <c r="L110" s="197">
        <v>0</v>
      </c>
      <c r="M110" s="200">
        <v>0</v>
      </c>
      <c r="N110" s="200">
        <v>0</v>
      </c>
      <c r="O110" s="200">
        <v>0</v>
      </c>
      <c r="P110" s="200">
        <v>0</v>
      </c>
      <c r="Q110" s="226">
        <f t="shared" si="2"/>
        <v>0</v>
      </c>
      <c r="R110" s="226">
        <f t="shared" si="10"/>
        <v>0</v>
      </c>
      <c r="S110" s="161">
        <f t="shared" si="14"/>
        <v>0</v>
      </c>
      <c r="T110" s="220"/>
      <c r="U110" s="220"/>
      <c r="V110" s="242"/>
      <c r="W110" s="243"/>
      <c r="X110" s="242"/>
      <c r="Y110" s="243"/>
      <c r="Z110" s="242"/>
      <c r="AA110" s="243"/>
      <c r="AB110" s="242"/>
      <c r="AC110" s="243"/>
      <c r="AD110" s="242"/>
    </row>
    <row r="111" spans="1:30" s="244" customFormat="1" ht="31.5" hidden="1" outlineLevel="1">
      <c r="A111" s="246"/>
      <c r="B111" s="228" t="s">
        <v>1436</v>
      </c>
      <c r="C111" s="235"/>
      <c r="D111" s="236"/>
      <c r="E111" s="237"/>
      <c r="F111" s="197"/>
      <c r="G111" s="238"/>
      <c r="H111" s="197"/>
      <c r="I111" s="197">
        <v>1</v>
      </c>
      <c r="J111" s="197">
        <v>0</v>
      </c>
      <c r="K111" s="197">
        <v>0</v>
      </c>
      <c r="L111" s="197">
        <v>0</v>
      </c>
      <c r="M111" s="200">
        <v>0</v>
      </c>
      <c r="N111" s="200">
        <v>0</v>
      </c>
      <c r="O111" s="200">
        <v>0</v>
      </c>
      <c r="P111" s="200">
        <v>0</v>
      </c>
      <c r="Q111" s="226">
        <f t="shared" si="2"/>
        <v>0</v>
      </c>
      <c r="R111" s="226">
        <f t="shared" si="10"/>
        <v>0</v>
      </c>
      <c r="S111" s="259">
        <f t="shared" si="14"/>
        <v>0</v>
      </c>
      <c r="T111" s="220"/>
      <c r="U111" s="220"/>
      <c r="V111" s="242"/>
      <c r="W111" s="243"/>
      <c r="X111" s="242"/>
      <c r="Y111" s="243"/>
      <c r="Z111" s="242"/>
      <c r="AA111" s="243"/>
      <c r="AB111" s="242"/>
      <c r="AC111" s="243"/>
      <c r="AD111" s="242"/>
    </row>
    <row r="112" spans="1:30" s="253" customFormat="1" ht="15.75" hidden="1" customHeight="1" outlineLevel="1">
      <c r="A112" s="246"/>
      <c r="B112" s="258" t="s">
        <v>13</v>
      </c>
      <c r="C112" s="235"/>
      <c r="D112" s="236"/>
      <c r="E112" s="237"/>
      <c r="F112" s="197"/>
      <c r="G112" s="238"/>
      <c r="H112" s="197"/>
      <c r="I112" s="197">
        <f>SUM(I113:I122)</f>
        <v>51</v>
      </c>
      <c r="J112" s="197">
        <f>SUM(J113:J122)</f>
        <v>21</v>
      </c>
      <c r="K112" s="197">
        <f>SUM(K113:K122)</f>
        <v>12</v>
      </c>
      <c r="L112" s="197">
        <f>SUM(L113:L122)</f>
        <v>4</v>
      </c>
      <c r="M112" s="199">
        <f>SUM(M114:M122)</f>
        <v>0</v>
      </c>
      <c r="N112" s="200">
        <v>0</v>
      </c>
      <c r="O112" s="200">
        <v>0</v>
      </c>
      <c r="P112" s="200">
        <v>0</v>
      </c>
      <c r="Q112" s="226">
        <f t="shared" si="2"/>
        <v>0</v>
      </c>
      <c r="R112" s="226">
        <f t="shared" si="10"/>
        <v>12</v>
      </c>
      <c r="S112" s="197">
        <f>SUM(S113:S122)</f>
        <v>9</v>
      </c>
      <c r="T112" s="220"/>
      <c r="U112" s="220"/>
      <c r="V112" s="240"/>
      <c r="W112" s="239"/>
      <c r="X112" s="240"/>
      <c r="Y112" s="239"/>
      <c r="Z112" s="240"/>
      <c r="AA112" s="239"/>
      <c r="AB112" s="240"/>
      <c r="AC112" s="239"/>
      <c r="AD112" s="240"/>
    </row>
    <row r="113" spans="1:30" s="253" customFormat="1" ht="30.75" hidden="1" customHeight="1" outlineLevel="1">
      <c r="A113" s="246"/>
      <c r="B113" s="184" t="s">
        <v>1042</v>
      </c>
      <c r="C113" s="235"/>
      <c r="D113" s="236"/>
      <c r="E113" s="237"/>
      <c r="F113" s="197"/>
      <c r="G113" s="238"/>
      <c r="H113" s="197"/>
      <c r="I113" s="197">
        <v>1</v>
      </c>
      <c r="J113" s="197">
        <v>0</v>
      </c>
      <c r="K113" s="197">
        <v>0</v>
      </c>
      <c r="L113" s="197">
        <v>0</v>
      </c>
      <c r="M113" s="199">
        <v>0</v>
      </c>
      <c r="N113" s="200">
        <v>0</v>
      </c>
      <c r="O113" s="200">
        <v>0</v>
      </c>
      <c r="P113" s="200">
        <v>0</v>
      </c>
      <c r="Q113" s="226">
        <f t="shared" si="2"/>
        <v>0</v>
      </c>
      <c r="R113" s="226">
        <f t="shared" ref="R113:R185" si="18">K113+Q113</f>
        <v>0</v>
      </c>
      <c r="S113" s="161">
        <f t="shared" si="14"/>
        <v>0</v>
      </c>
      <c r="T113" s="220"/>
      <c r="U113" s="220"/>
      <c r="V113" s="240"/>
      <c r="W113" s="239"/>
      <c r="X113" s="240"/>
      <c r="Y113" s="239"/>
      <c r="Z113" s="240"/>
      <c r="AA113" s="239"/>
      <c r="AB113" s="240"/>
      <c r="AC113" s="239"/>
      <c r="AD113" s="240"/>
    </row>
    <row r="114" spans="1:30" s="244" customFormat="1" ht="15.75" hidden="1" customHeight="1" outlineLevel="1">
      <c r="A114" s="246"/>
      <c r="B114" s="228" t="s">
        <v>1219</v>
      </c>
      <c r="C114" s="235"/>
      <c r="D114" s="236"/>
      <c r="E114" s="237"/>
      <c r="F114" s="197"/>
      <c r="G114" s="238"/>
      <c r="H114" s="197"/>
      <c r="I114" s="197">
        <v>1</v>
      </c>
      <c r="J114" s="197">
        <v>1</v>
      </c>
      <c r="K114" s="197">
        <v>0</v>
      </c>
      <c r="L114" s="197">
        <v>1</v>
      </c>
      <c r="M114" s="200">
        <v>0</v>
      </c>
      <c r="N114" s="200">
        <v>0</v>
      </c>
      <c r="O114" s="200">
        <v>0</v>
      </c>
      <c r="P114" s="200">
        <v>0</v>
      </c>
      <c r="Q114" s="226">
        <f t="shared" si="2"/>
        <v>0</v>
      </c>
      <c r="R114" s="226">
        <f t="shared" si="18"/>
        <v>0</v>
      </c>
      <c r="S114" s="161">
        <f t="shared" si="14"/>
        <v>1</v>
      </c>
      <c r="T114" s="220"/>
      <c r="U114" s="220"/>
      <c r="V114" s="242"/>
      <c r="W114" s="243"/>
      <c r="X114" s="242"/>
      <c r="Y114" s="243"/>
      <c r="Z114" s="242"/>
      <c r="AA114" s="243"/>
      <c r="AB114" s="242"/>
      <c r="AC114" s="243"/>
      <c r="AD114" s="242"/>
    </row>
    <row r="115" spans="1:30" s="244" customFormat="1" ht="15.75" hidden="1" customHeight="1" outlineLevel="1">
      <c r="A115" s="246"/>
      <c r="B115" s="228" t="s">
        <v>223</v>
      </c>
      <c r="C115" s="235"/>
      <c r="D115" s="236"/>
      <c r="E115" s="237"/>
      <c r="F115" s="197"/>
      <c r="G115" s="238"/>
      <c r="H115" s="197"/>
      <c r="I115" s="197">
        <v>4</v>
      </c>
      <c r="J115" s="197">
        <v>0</v>
      </c>
      <c r="K115" s="197">
        <v>0</v>
      </c>
      <c r="L115" s="197">
        <v>0</v>
      </c>
      <c r="M115" s="200">
        <v>0</v>
      </c>
      <c r="N115" s="200">
        <v>0</v>
      </c>
      <c r="O115" s="200">
        <v>0</v>
      </c>
      <c r="P115" s="200">
        <v>0</v>
      </c>
      <c r="Q115" s="226">
        <f t="shared" si="2"/>
        <v>0</v>
      </c>
      <c r="R115" s="226">
        <f t="shared" si="18"/>
        <v>0</v>
      </c>
      <c r="S115" s="161">
        <f t="shared" si="14"/>
        <v>0</v>
      </c>
      <c r="T115" s="220"/>
      <c r="U115" s="220"/>
      <c r="V115" s="242"/>
      <c r="W115" s="243"/>
      <c r="X115" s="242"/>
      <c r="Y115" s="243"/>
      <c r="Z115" s="242"/>
      <c r="AA115" s="243"/>
      <c r="AB115" s="242"/>
      <c r="AC115" s="243"/>
      <c r="AD115" s="242"/>
    </row>
    <row r="116" spans="1:30" s="244" customFormat="1" ht="15.75" hidden="1" customHeight="1" outlineLevel="1">
      <c r="A116" s="246"/>
      <c r="B116" s="228" t="s">
        <v>1435</v>
      </c>
      <c r="C116" s="235"/>
      <c r="D116" s="236"/>
      <c r="E116" s="237"/>
      <c r="F116" s="197"/>
      <c r="G116" s="238"/>
      <c r="H116" s="197"/>
      <c r="I116" s="197">
        <v>1</v>
      </c>
      <c r="J116" s="197">
        <v>0</v>
      </c>
      <c r="K116" s="197">
        <v>0</v>
      </c>
      <c r="L116" s="197">
        <v>0</v>
      </c>
      <c r="M116" s="200">
        <v>0</v>
      </c>
      <c r="N116" s="200">
        <v>0</v>
      </c>
      <c r="O116" s="200">
        <v>0</v>
      </c>
      <c r="P116" s="200">
        <v>0</v>
      </c>
      <c r="Q116" s="226">
        <f t="shared" si="2"/>
        <v>0</v>
      </c>
      <c r="R116" s="226">
        <f t="shared" si="18"/>
        <v>0</v>
      </c>
      <c r="S116" s="161">
        <f t="shared" si="14"/>
        <v>0</v>
      </c>
      <c r="T116" s="220"/>
      <c r="U116" s="220"/>
      <c r="V116" s="242"/>
      <c r="W116" s="243"/>
      <c r="X116" s="242"/>
      <c r="Y116" s="243"/>
      <c r="Z116" s="242"/>
      <c r="AA116" s="243"/>
      <c r="AB116" s="242"/>
      <c r="AC116" s="243"/>
      <c r="AD116" s="242"/>
    </row>
    <row r="117" spans="1:30" s="244" customFormat="1" ht="15.75" hidden="1" customHeight="1" outlineLevel="1">
      <c r="A117" s="246"/>
      <c r="B117" s="228" t="s">
        <v>995</v>
      </c>
      <c r="C117" s="235"/>
      <c r="D117" s="236"/>
      <c r="E117" s="237"/>
      <c r="F117" s="197"/>
      <c r="G117" s="238"/>
      <c r="H117" s="197"/>
      <c r="I117" s="197">
        <v>14</v>
      </c>
      <c r="J117" s="197">
        <v>2</v>
      </c>
      <c r="K117" s="197">
        <v>0</v>
      </c>
      <c r="L117" s="197">
        <v>0</v>
      </c>
      <c r="M117" s="200">
        <v>0</v>
      </c>
      <c r="N117" s="200">
        <v>0</v>
      </c>
      <c r="O117" s="200">
        <v>0</v>
      </c>
      <c r="P117" s="200">
        <v>0</v>
      </c>
      <c r="Q117" s="226">
        <f t="shared" si="2"/>
        <v>0</v>
      </c>
      <c r="R117" s="226">
        <f t="shared" si="18"/>
        <v>0</v>
      </c>
      <c r="S117" s="161">
        <f t="shared" si="14"/>
        <v>2</v>
      </c>
      <c r="T117" s="220"/>
      <c r="U117" s="220"/>
      <c r="V117" s="242"/>
      <c r="W117" s="243"/>
      <c r="X117" s="242"/>
      <c r="Y117" s="243"/>
      <c r="Z117" s="242"/>
      <c r="AA117" s="243"/>
      <c r="AB117" s="242"/>
      <c r="AC117" s="243"/>
      <c r="AD117" s="242"/>
    </row>
    <row r="118" spans="1:30" s="244" customFormat="1" ht="15.75" hidden="1" customHeight="1" outlineLevel="1">
      <c r="A118" s="246"/>
      <c r="B118" s="228" t="s">
        <v>225</v>
      </c>
      <c r="C118" s="235"/>
      <c r="D118" s="236"/>
      <c r="E118" s="237"/>
      <c r="F118" s="197"/>
      <c r="G118" s="238"/>
      <c r="H118" s="197"/>
      <c r="I118" s="197">
        <v>13</v>
      </c>
      <c r="J118" s="197">
        <v>12</v>
      </c>
      <c r="K118" s="197">
        <v>12</v>
      </c>
      <c r="L118" s="197">
        <v>0</v>
      </c>
      <c r="M118" s="200">
        <v>0</v>
      </c>
      <c r="N118" s="200">
        <v>0</v>
      </c>
      <c r="O118" s="200">
        <v>0</v>
      </c>
      <c r="P118" s="200">
        <v>0</v>
      </c>
      <c r="Q118" s="226">
        <f t="shared" si="2"/>
        <v>0</v>
      </c>
      <c r="R118" s="226">
        <f t="shared" si="18"/>
        <v>12</v>
      </c>
      <c r="S118" s="161">
        <f t="shared" si="14"/>
        <v>0</v>
      </c>
      <c r="T118" s="220"/>
      <c r="U118" s="220"/>
      <c r="V118" s="242"/>
      <c r="W118" s="243"/>
      <c r="X118" s="242"/>
      <c r="Y118" s="243"/>
      <c r="Z118" s="242"/>
      <c r="AA118" s="243"/>
      <c r="AB118" s="242"/>
      <c r="AC118" s="243"/>
      <c r="AD118" s="242"/>
    </row>
    <row r="119" spans="1:30" s="244" customFormat="1" ht="15.75" hidden="1" customHeight="1" outlineLevel="1">
      <c r="A119" s="246"/>
      <c r="B119" s="228" t="s">
        <v>362</v>
      </c>
      <c r="C119" s="235"/>
      <c r="D119" s="236"/>
      <c r="E119" s="237"/>
      <c r="F119" s="197"/>
      <c r="G119" s="238"/>
      <c r="H119" s="197"/>
      <c r="I119" s="197">
        <v>11</v>
      </c>
      <c r="J119" s="197">
        <v>6</v>
      </c>
      <c r="K119" s="197">
        <v>0</v>
      </c>
      <c r="L119" s="197">
        <v>3</v>
      </c>
      <c r="M119" s="200">
        <v>0</v>
      </c>
      <c r="N119" s="200">
        <v>0</v>
      </c>
      <c r="O119" s="200">
        <v>0</v>
      </c>
      <c r="P119" s="200">
        <v>0</v>
      </c>
      <c r="Q119" s="226">
        <f t="shared" si="2"/>
        <v>0</v>
      </c>
      <c r="R119" s="226">
        <f t="shared" si="18"/>
        <v>0</v>
      </c>
      <c r="S119" s="161">
        <f t="shared" si="14"/>
        <v>6</v>
      </c>
      <c r="T119" s="220"/>
      <c r="U119" s="220"/>
      <c r="V119" s="242"/>
      <c r="W119" s="243"/>
      <c r="X119" s="242"/>
      <c r="Y119" s="243"/>
      <c r="Z119" s="242"/>
      <c r="AA119" s="243"/>
      <c r="AB119" s="242"/>
      <c r="AC119" s="243"/>
      <c r="AD119" s="242"/>
    </row>
    <row r="120" spans="1:30" s="244" customFormat="1" ht="33.75" hidden="1" customHeight="1" outlineLevel="1">
      <c r="A120" s="246"/>
      <c r="B120" s="228" t="s">
        <v>1266</v>
      </c>
      <c r="C120" s="235"/>
      <c r="D120" s="236"/>
      <c r="E120" s="237"/>
      <c r="F120" s="197"/>
      <c r="G120" s="238"/>
      <c r="H120" s="197"/>
      <c r="I120" s="197">
        <v>1</v>
      </c>
      <c r="J120" s="197">
        <v>0</v>
      </c>
      <c r="K120" s="197">
        <v>0</v>
      </c>
      <c r="L120" s="197">
        <v>0</v>
      </c>
      <c r="M120" s="200">
        <v>0</v>
      </c>
      <c r="N120" s="200">
        <v>0</v>
      </c>
      <c r="O120" s="200">
        <v>0</v>
      </c>
      <c r="P120" s="200">
        <v>0</v>
      </c>
      <c r="Q120" s="226">
        <f t="shared" si="2"/>
        <v>0</v>
      </c>
      <c r="R120" s="226">
        <f t="shared" si="18"/>
        <v>0</v>
      </c>
      <c r="S120" s="161">
        <f t="shared" si="14"/>
        <v>0</v>
      </c>
      <c r="T120" s="220"/>
      <c r="U120" s="220"/>
      <c r="V120" s="242"/>
      <c r="W120" s="243"/>
      <c r="X120" s="242"/>
      <c r="Y120" s="243"/>
      <c r="Z120" s="242"/>
      <c r="AA120" s="243"/>
      <c r="AB120" s="242"/>
      <c r="AC120" s="243"/>
      <c r="AD120" s="242"/>
    </row>
    <row r="121" spans="1:30" s="244" customFormat="1" ht="23.25" hidden="1" customHeight="1" outlineLevel="1">
      <c r="A121" s="246"/>
      <c r="B121" s="228" t="s">
        <v>1432</v>
      </c>
      <c r="C121" s="235"/>
      <c r="D121" s="236"/>
      <c r="E121" s="237"/>
      <c r="F121" s="197"/>
      <c r="G121" s="238"/>
      <c r="H121" s="197"/>
      <c r="I121" s="197">
        <v>1</v>
      </c>
      <c r="J121" s="197">
        <v>0</v>
      </c>
      <c r="K121" s="197">
        <v>0</v>
      </c>
      <c r="L121" s="197">
        <v>0</v>
      </c>
      <c r="M121" s="200">
        <v>0</v>
      </c>
      <c r="N121" s="200">
        <v>0</v>
      </c>
      <c r="O121" s="200">
        <v>0</v>
      </c>
      <c r="P121" s="200">
        <v>0</v>
      </c>
      <c r="Q121" s="226">
        <f t="shared" si="2"/>
        <v>0</v>
      </c>
      <c r="R121" s="226">
        <f t="shared" si="18"/>
        <v>0</v>
      </c>
      <c r="S121" s="161">
        <f t="shared" si="14"/>
        <v>0</v>
      </c>
      <c r="T121" s="220"/>
      <c r="U121" s="220"/>
      <c r="V121" s="242"/>
      <c r="W121" s="243"/>
      <c r="X121" s="242"/>
      <c r="Y121" s="243"/>
      <c r="Z121" s="242"/>
      <c r="AA121" s="243"/>
      <c r="AB121" s="242"/>
      <c r="AC121" s="243"/>
      <c r="AD121" s="242"/>
    </row>
    <row r="122" spans="1:30" s="244" customFormat="1" ht="15.75" hidden="1" customHeight="1" outlineLevel="1">
      <c r="A122" s="246"/>
      <c r="B122" s="228" t="s">
        <v>1220</v>
      </c>
      <c r="C122" s="235"/>
      <c r="D122" s="236"/>
      <c r="E122" s="237"/>
      <c r="F122" s="197"/>
      <c r="G122" s="238"/>
      <c r="H122" s="197"/>
      <c r="I122" s="197">
        <v>4</v>
      </c>
      <c r="J122" s="197">
        <v>0</v>
      </c>
      <c r="K122" s="197">
        <v>0</v>
      </c>
      <c r="L122" s="197">
        <v>0</v>
      </c>
      <c r="M122" s="200">
        <v>0</v>
      </c>
      <c r="N122" s="200">
        <v>0</v>
      </c>
      <c r="O122" s="200">
        <v>0</v>
      </c>
      <c r="P122" s="200">
        <v>0</v>
      </c>
      <c r="Q122" s="226">
        <f t="shared" si="2"/>
        <v>0</v>
      </c>
      <c r="R122" s="226">
        <f t="shared" si="18"/>
        <v>0</v>
      </c>
      <c r="S122" s="161">
        <f t="shared" si="14"/>
        <v>0</v>
      </c>
      <c r="T122" s="220"/>
      <c r="U122" s="220"/>
      <c r="V122" s="242"/>
      <c r="W122" s="243"/>
      <c r="X122" s="242"/>
      <c r="Y122" s="243"/>
      <c r="Z122" s="242"/>
      <c r="AA122" s="243"/>
      <c r="AB122" s="242"/>
      <c r="AC122" s="243"/>
      <c r="AD122" s="242"/>
    </row>
    <row r="123" spans="1:30" s="244" customFormat="1" ht="33" customHeight="1" collapsed="1">
      <c r="A123" s="246" t="s">
        <v>410</v>
      </c>
      <c r="B123" s="249" t="s">
        <v>849</v>
      </c>
      <c r="C123" s="235"/>
      <c r="D123" s="236"/>
      <c r="E123" s="237"/>
      <c r="F123" s="197"/>
      <c r="G123" s="238"/>
      <c r="H123" s="197"/>
      <c r="I123" s="199">
        <f>I124+I125+I126</f>
        <v>11</v>
      </c>
      <c r="J123" s="199">
        <f>J124+J125+J126</f>
        <v>6</v>
      </c>
      <c r="K123" s="199">
        <f>K124+K125+K126</f>
        <v>5</v>
      </c>
      <c r="L123" s="199">
        <f>L124+L125+L126</f>
        <v>0</v>
      </c>
      <c r="M123" s="199">
        <f>+M124+M126</f>
        <v>0</v>
      </c>
      <c r="N123" s="199">
        <f>+N124+N126</f>
        <v>0</v>
      </c>
      <c r="O123" s="199">
        <f>+O124+O126</f>
        <v>0</v>
      </c>
      <c r="P123" s="199">
        <f>+P124+P126</f>
        <v>0</v>
      </c>
      <c r="Q123" s="226">
        <f t="shared" ref="Q123:Q216" si="19">M123+N123+O123+P123</f>
        <v>0</v>
      </c>
      <c r="R123" s="226">
        <f t="shared" si="18"/>
        <v>5</v>
      </c>
      <c r="S123" s="199">
        <f>S124+S126</f>
        <v>1</v>
      </c>
      <c r="T123" s="220"/>
      <c r="U123" s="220"/>
      <c r="V123" s="242"/>
      <c r="W123" s="243"/>
      <c r="X123" s="242"/>
      <c r="Y123" s="243"/>
      <c r="Z123" s="242"/>
      <c r="AA123" s="243"/>
      <c r="AB123" s="242"/>
      <c r="AC123" s="243"/>
      <c r="AD123" s="242"/>
    </row>
    <row r="124" spans="1:30" s="254" customFormat="1" ht="35.25" hidden="1" customHeight="1" outlineLevel="1">
      <c r="A124" s="246"/>
      <c r="B124" s="228" t="s">
        <v>491</v>
      </c>
      <c r="C124" s="222">
        <v>40646</v>
      </c>
      <c r="D124" s="223" t="s">
        <v>492</v>
      </c>
      <c r="E124" s="166" t="s">
        <v>493</v>
      </c>
      <c r="F124" s="199" t="s">
        <v>494</v>
      </c>
      <c r="G124" s="247"/>
      <c r="H124" s="199" t="s">
        <v>226</v>
      </c>
      <c r="I124" s="197">
        <v>3</v>
      </c>
      <c r="J124" s="202">
        <v>0</v>
      </c>
      <c r="K124" s="202">
        <v>0</v>
      </c>
      <c r="L124" s="202">
        <v>0</v>
      </c>
      <c r="M124" s="200">
        <v>0</v>
      </c>
      <c r="N124" s="200">
        <v>0</v>
      </c>
      <c r="O124" s="200">
        <v>0</v>
      </c>
      <c r="P124" s="200">
        <v>0</v>
      </c>
      <c r="Q124" s="226">
        <f t="shared" si="19"/>
        <v>0</v>
      </c>
      <c r="R124" s="226">
        <f t="shared" si="18"/>
        <v>0</v>
      </c>
      <c r="S124" s="148">
        <f t="shared" si="14"/>
        <v>0</v>
      </c>
      <c r="T124" s="220"/>
      <c r="U124" s="220"/>
      <c r="V124" s="232"/>
      <c r="W124" s="233"/>
      <c r="X124" s="232"/>
      <c r="Y124" s="233"/>
      <c r="Z124" s="232"/>
      <c r="AA124" s="233"/>
      <c r="AB124" s="232"/>
      <c r="AC124" s="233"/>
      <c r="AD124" s="232"/>
    </row>
    <row r="125" spans="1:30" s="254" customFormat="1" ht="35.25" hidden="1" customHeight="1" outlineLevel="1">
      <c r="A125" s="246"/>
      <c r="B125" s="228" t="s">
        <v>1288</v>
      </c>
      <c r="C125" s="222"/>
      <c r="D125" s="223"/>
      <c r="E125" s="166"/>
      <c r="F125" s="199"/>
      <c r="G125" s="247"/>
      <c r="H125" s="199"/>
      <c r="I125" s="197">
        <v>1</v>
      </c>
      <c r="J125" s="202">
        <v>0</v>
      </c>
      <c r="K125" s="202">
        <v>0</v>
      </c>
      <c r="L125" s="202">
        <v>0</v>
      </c>
      <c r="M125" s="200">
        <v>0</v>
      </c>
      <c r="N125" s="200">
        <v>0</v>
      </c>
      <c r="O125" s="200">
        <v>0</v>
      </c>
      <c r="P125" s="200">
        <v>0</v>
      </c>
      <c r="Q125" s="226">
        <f t="shared" si="19"/>
        <v>0</v>
      </c>
      <c r="R125" s="226">
        <f t="shared" si="18"/>
        <v>0</v>
      </c>
      <c r="S125" s="148">
        <f t="shared" si="14"/>
        <v>0</v>
      </c>
      <c r="T125" s="220"/>
      <c r="U125" s="220"/>
      <c r="V125" s="232"/>
      <c r="W125" s="233"/>
      <c r="X125" s="232"/>
      <c r="Y125" s="233"/>
      <c r="Z125" s="232"/>
      <c r="AA125" s="233"/>
      <c r="AB125" s="232"/>
      <c r="AC125" s="233"/>
      <c r="AD125" s="232"/>
    </row>
    <row r="126" spans="1:30" s="253" customFormat="1" ht="15.75" hidden="1" customHeight="1" outlineLevel="1">
      <c r="A126" s="246"/>
      <c r="B126" s="184" t="s">
        <v>13</v>
      </c>
      <c r="C126" s="235"/>
      <c r="D126" s="236"/>
      <c r="E126" s="237"/>
      <c r="F126" s="197"/>
      <c r="G126" s="238"/>
      <c r="H126" s="197"/>
      <c r="I126" s="197">
        <f>SUM(I127:I130)</f>
        <v>7</v>
      </c>
      <c r="J126" s="197">
        <f>SUM(J127:J130)</f>
        <v>6</v>
      </c>
      <c r="K126" s="197">
        <f>SUM(K127:K130)</f>
        <v>5</v>
      </c>
      <c r="L126" s="197">
        <f>SUM(L127:L130)</f>
        <v>0</v>
      </c>
      <c r="M126" s="199">
        <f>SUM(M130:M130)</f>
        <v>0</v>
      </c>
      <c r="N126" s="199">
        <f>SUM(N130:N130)</f>
        <v>0</v>
      </c>
      <c r="O126" s="199">
        <f>SUM(O130:O130)</f>
        <v>0</v>
      </c>
      <c r="P126" s="199">
        <f>SUM(P130:P130)</f>
        <v>0</v>
      </c>
      <c r="Q126" s="226">
        <f t="shared" si="19"/>
        <v>0</v>
      </c>
      <c r="R126" s="226">
        <f t="shared" si="18"/>
        <v>5</v>
      </c>
      <c r="S126" s="148">
        <f t="shared" si="14"/>
        <v>1</v>
      </c>
      <c r="T126" s="220"/>
      <c r="U126" s="220"/>
      <c r="V126" s="239"/>
      <c r="W126" s="239"/>
      <c r="X126" s="239"/>
      <c r="Y126" s="239"/>
      <c r="Z126" s="239"/>
      <c r="AA126" s="239"/>
      <c r="AB126" s="239"/>
      <c r="AC126" s="239"/>
      <c r="AD126" s="239"/>
    </row>
    <row r="127" spans="1:30" s="253" customFormat="1" ht="35.25" hidden="1" customHeight="1" outlineLevel="1">
      <c r="A127" s="246"/>
      <c r="B127" s="184" t="s">
        <v>1289</v>
      </c>
      <c r="C127" s="235"/>
      <c r="D127" s="236"/>
      <c r="E127" s="237"/>
      <c r="F127" s="197"/>
      <c r="G127" s="238"/>
      <c r="H127" s="197"/>
      <c r="I127" s="197">
        <v>5</v>
      </c>
      <c r="J127" s="197">
        <v>5</v>
      </c>
      <c r="K127" s="197">
        <v>5</v>
      </c>
      <c r="L127" s="197">
        <v>0</v>
      </c>
      <c r="M127" s="199">
        <v>0</v>
      </c>
      <c r="N127" s="199">
        <v>0</v>
      </c>
      <c r="O127" s="199">
        <v>0</v>
      </c>
      <c r="P127" s="199">
        <v>0</v>
      </c>
      <c r="Q127" s="226">
        <f t="shared" si="19"/>
        <v>0</v>
      </c>
      <c r="R127" s="226">
        <f t="shared" si="18"/>
        <v>5</v>
      </c>
      <c r="S127" s="148">
        <f t="shared" si="14"/>
        <v>0</v>
      </c>
      <c r="T127" s="220"/>
      <c r="U127" s="220"/>
      <c r="V127" s="239"/>
      <c r="W127" s="239"/>
      <c r="X127" s="239"/>
      <c r="Y127" s="239"/>
      <c r="Z127" s="239"/>
      <c r="AA127" s="239"/>
      <c r="AB127" s="239"/>
      <c r="AC127" s="239"/>
      <c r="AD127" s="239"/>
    </row>
    <row r="128" spans="1:30" s="253" customFormat="1" ht="46.5" hidden="1" customHeight="1" outlineLevel="1">
      <c r="A128" s="246"/>
      <c r="B128" s="184" t="s">
        <v>1290</v>
      </c>
      <c r="C128" s="235"/>
      <c r="D128" s="236"/>
      <c r="E128" s="237"/>
      <c r="F128" s="197"/>
      <c r="G128" s="238"/>
      <c r="H128" s="197"/>
      <c r="I128" s="197">
        <v>1</v>
      </c>
      <c r="J128" s="197">
        <v>1</v>
      </c>
      <c r="K128" s="197">
        <v>0</v>
      </c>
      <c r="L128" s="197">
        <v>0</v>
      </c>
      <c r="M128" s="199">
        <v>0</v>
      </c>
      <c r="N128" s="199">
        <v>0</v>
      </c>
      <c r="O128" s="199">
        <v>0</v>
      </c>
      <c r="P128" s="199">
        <v>0</v>
      </c>
      <c r="Q128" s="226">
        <f t="shared" si="19"/>
        <v>0</v>
      </c>
      <c r="R128" s="226">
        <f t="shared" si="18"/>
        <v>0</v>
      </c>
      <c r="S128" s="148">
        <f t="shared" si="14"/>
        <v>1</v>
      </c>
      <c r="T128" s="220"/>
      <c r="U128" s="220"/>
      <c r="V128" s="239"/>
      <c r="W128" s="239"/>
      <c r="X128" s="239"/>
      <c r="Y128" s="239"/>
      <c r="Z128" s="239"/>
      <c r="AA128" s="239"/>
      <c r="AB128" s="239"/>
      <c r="AC128" s="239"/>
      <c r="AD128" s="239"/>
    </row>
    <row r="129" spans="1:30" s="253" customFormat="1" ht="48.75" hidden="1" customHeight="1" outlineLevel="1">
      <c r="A129" s="246"/>
      <c r="B129" s="184" t="s">
        <v>1291</v>
      </c>
      <c r="C129" s="235"/>
      <c r="D129" s="236"/>
      <c r="E129" s="237"/>
      <c r="F129" s="197"/>
      <c r="G129" s="238"/>
      <c r="H129" s="197"/>
      <c r="I129" s="197">
        <v>1</v>
      </c>
      <c r="J129" s="197">
        <v>0</v>
      </c>
      <c r="K129" s="197">
        <v>0</v>
      </c>
      <c r="L129" s="197">
        <v>0</v>
      </c>
      <c r="M129" s="199">
        <v>0</v>
      </c>
      <c r="N129" s="199">
        <v>0</v>
      </c>
      <c r="O129" s="199">
        <v>0</v>
      </c>
      <c r="P129" s="199">
        <v>0</v>
      </c>
      <c r="Q129" s="226">
        <f t="shared" si="19"/>
        <v>0</v>
      </c>
      <c r="R129" s="226">
        <f t="shared" si="18"/>
        <v>0</v>
      </c>
      <c r="S129" s="148">
        <f t="shared" si="14"/>
        <v>0</v>
      </c>
      <c r="T129" s="220"/>
      <c r="U129" s="220"/>
      <c r="V129" s="239"/>
      <c r="W129" s="239"/>
      <c r="X129" s="239"/>
      <c r="Y129" s="239"/>
      <c r="Z129" s="239"/>
      <c r="AA129" s="239"/>
      <c r="AB129" s="239"/>
      <c r="AC129" s="239"/>
      <c r="AD129" s="239"/>
    </row>
    <row r="130" spans="1:30" s="253" customFormat="1" ht="31.5" hidden="1" customHeight="1" outlineLevel="1">
      <c r="A130" s="246"/>
      <c r="B130" s="228"/>
      <c r="C130" s="235"/>
      <c r="D130" s="236"/>
      <c r="E130" s="237"/>
      <c r="F130" s="197"/>
      <c r="G130" s="238"/>
      <c r="H130" s="197"/>
      <c r="I130" s="197"/>
      <c r="J130" s="197"/>
      <c r="K130" s="197"/>
      <c r="L130" s="197"/>
      <c r="M130" s="200"/>
      <c r="N130" s="200"/>
      <c r="O130" s="200"/>
      <c r="P130" s="200"/>
      <c r="Q130" s="226"/>
      <c r="R130" s="226"/>
      <c r="S130" s="161"/>
      <c r="T130" s="220"/>
      <c r="U130" s="220"/>
      <c r="V130" s="243"/>
      <c r="W130" s="243"/>
      <c r="X130" s="240"/>
      <c r="Y130" s="239"/>
      <c r="Z130" s="240"/>
      <c r="AA130" s="239"/>
      <c r="AB130" s="240"/>
      <c r="AC130" s="239"/>
      <c r="AD130" s="240"/>
    </row>
    <row r="131" spans="1:30" s="253" customFormat="1" ht="33" customHeight="1" collapsed="1">
      <c r="A131" s="246" t="s">
        <v>412</v>
      </c>
      <c r="B131" s="249" t="s">
        <v>850</v>
      </c>
      <c r="C131" s="235"/>
      <c r="D131" s="236"/>
      <c r="E131" s="237"/>
      <c r="F131" s="197"/>
      <c r="G131" s="238"/>
      <c r="H131" s="197"/>
      <c r="I131" s="199">
        <f>I132+I133+I138+I141</f>
        <v>58</v>
      </c>
      <c r="J131" s="199">
        <f>J132+J133+J138+J141</f>
        <v>30</v>
      </c>
      <c r="K131" s="199">
        <f>K132+K133+K138+K141</f>
        <v>21</v>
      </c>
      <c r="L131" s="199">
        <f t="shared" ref="L131:S131" si="20">L132+L133+L138+L141</f>
        <v>5</v>
      </c>
      <c r="M131" s="199">
        <f t="shared" si="20"/>
        <v>0</v>
      </c>
      <c r="N131" s="199">
        <f t="shared" si="20"/>
        <v>0</v>
      </c>
      <c r="O131" s="199">
        <f t="shared" si="20"/>
        <v>0</v>
      </c>
      <c r="P131" s="199">
        <f t="shared" si="20"/>
        <v>0</v>
      </c>
      <c r="Q131" s="199">
        <f t="shared" si="20"/>
        <v>0</v>
      </c>
      <c r="R131" s="199">
        <f t="shared" si="20"/>
        <v>21</v>
      </c>
      <c r="S131" s="199">
        <f t="shared" si="20"/>
        <v>9</v>
      </c>
      <c r="T131" s="220"/>
      <c r="U131" s="220"/>
      <c r="V131" s="243"/>
      <c r="W131" s="243"/>
      <c r="X131" s="240"/>
      <c r="Y131" s="239"/>
      <c r="Z131" s="240"/>
      <c r="AA131" s="239"/>
      <c r="AB131" s="240"/>
      <c r="AC131" s="239"/>
      <c r="AD131" s="240"/>
    </row>
    <row r="132" spans="1:30" s="260" customFormat="1" ht="29.25" hidden="1" customHeight="1" outlineLevel="1">
      <c r="A132" s="227"/>
      <c r="B132" s="228" t="s">
        <v>343</v>
      </c>
      <c r="C132" s="222"/>
      <c r="D132" s="223"/>
      <c r="E132" s="166" t="s">
        <v>1388</v>
      </c>
      <c r="F132" s="199"/>
      <c r="G132" s="238"/>
      <c r="H132" s="199" t="s">
        <v>1401</v>
      </c>
      <c r="I132" s="197">
        <v>19</v>
      </c>
      <c r="J132" s="202">
        <v>5</v>
      </c>
      <c r="K132" s="202">
        <v>5</v>
      </c>
      <c r="L132" s="202">
        <v>0</v>
      </c>
      <c r="M132" s="198">
        <v>0</v>
      </c>
      <c r="N132" s="198">
        <v>0</v>
      </c>
      <c r="O132" s="198">
        <v>0</v>
      </c>
      <c r="P132" s="198">
        <v>0</v>
      </c>
      <c r="Q132" s="231">
        <f t="shared" si="19"/>
        <v>0</v>
      </c>
      <c r="R132" s="231">
        <f t="shared" si="18"/>
        <v>5</v>
      </c>
      <c r="S132" s="161">
        <f t="shared" si="14"/>
        <v>0</v>
      </c>
      <c r="T132" s="220"/>
      <c r="U132" s="220"/>
      <c r="V132" s="232"/>
      <c r="W132" s="233"/>
      <c r="X132" s="232"/>
      <c r="Y132" s="233"/>
      <c r="Z132" s="232"/>
      <c r="AA132" s="233"/>
      <c r="AB132" s="232"/>
      <c r="AC132" s="233"/>
      <c r="AD132" s="232"/>
    </row>
    <row r="133" spans="1:30" s="260" customFormat="1" ht="29.25" hidden="1" customHeight="1" outlineLevel="1">
      <c r="A133" s="227"/>
      <c r="B133" s="228" t="s">
        <v>904</v>
      </c>
      <c r="C133" s="222"/>
      <c r="D133" s="223"/>
      <c r="E133" s="166"/>
      <c r="F133" s="199"/>
      <c r="G133" s="238"/>
      <c r="H133" s="199"/>
      <c r="I133" s="197">
        <f>SUM(I134:I137)</f>
        <v>18</v>
      </c>
      <c r="J133" s="197">
        <f>SUM(J134:J137)</f>
        <v>14</v>
      </c>
      <c r="K133" s="197">
        <f>SUM(K134:K137)</f>
        <v>14</v>
      </c>
      <c r="L133" s="202">
        <v>0</v>
      </c>
      <c r="M133" s="198">
        <v>0</v>
      </c>
      <c r="N133" s="198">
        <v>0</v>
      </c>
      <c r="O133" s="198">
        <v>0</v>
      </c>
      <c r="P133" s="198">
        <v>0</v>
      </c>
      <c r="Q133" s="231">
        <f t="shared" si="19"/>
        <v>0</v>
      </c>
      <c r="R133" s="231">
        <f t="shared" si="18"/>
        <v>14</v>
      </c>
      <c r="S133" s="161">
        <f t="shared" si="14"/>
        <v>0</v>
      </c>
      <c r="T133" s="220"/>
      <c r="U133" s="220"/>
      <c r="V133" s="232"/>
      <c r="W133" s="233"/>
      <c r="X133" s="232"/>
      <c r="Y133" s="233"/>
      <c r="Z133" s="232"/>
      <c r="AA133" s="233"/>
      <c r="AB133" s="232"/>
      <c r="AC133" s="233"/>
      <c r="AD133" s="232"/>
    </row>
    <row r="134" spans="1:30" s="260" customFormat="1" ht="34.5" hidden="1" customHeight="1" outlineLevel="2">
      <c r="A134" s="227"/>
      <c r="B134" s="228" t="s">
        <v>1397</v>
      </c>
      <c r="C134" s="222"/>
      <c r="D134" s="223"/>
      <c r="E134" s="166" t="s">
        <v>1389</v>
      </c>
      <c r="F134" s="199"/>
      <c r="G134" s="238"/>
      <c r="H134" s="199" t="s">
        <v>1390</v>
      </c>
      <c r="I134" s="197">
        <v>1</v>
      </c>
      <c r="J134" s="202">
        <v>0</v>
      </c>
      <c r="K134" s="202">
        <v>0</v>
      </c>
      <c r="L134" s="202">
        <v>0</v>
      </c>
      <c r="M134" s="198">
        <v>0</v>
      </c>
      <c r="N134" s="198">
        <v>0</v>
      </c>
      <c r="O134" s="198">
        <v>0</v>
      </c>
      <c r="P134" s="198">
        <v>0</v>
      </c>
      <c r="Q134" s="231">
        <f>M134+N134+O134+P134</f>
        <v>0</v>
      </c>
      <c r="R134" s="231">
        <f>K134+Q134</f>
        <v>0</v>
      </c>
      <c r="S134" s="161">
        <f>IF(J134-R134&lt;0,0,J134-R134)</f>
        <v>0</v>
      </c>
      <c r="T134" s="220"/>
      <c r="U134" s="220"/>
      <c r="V134" s="232"/>
      <c r="W134" s="233"/>
      <c r="X134" s="232"/>
      <c r="Y134" s="233"/>
      <c r="Z134" s="232"/>
      <c r="AA134" s="233"/>
      <c r="AB134" s="232"/>
      <c r="AC134" s="233"/>
      <c r="AD134" s="232"/>
    </row>
    <row r="135" spans="1:30" s="260" customFormat="1" ht="34.5" hidden="1" customHeight="1" outlineLevel="2">
      <c r="A135" s="227"/>
      <c r="B135" s="228" t="s">
        <v>1398</v>
      </c>
      <c r="C135" s="222"/>
      <c r="D135" s="223"/>
      <c r="E135" s="166" t="s">
        <v>1391</v>
      </c>
      <c r="F135" s="199"/>
      <c r="G135" s="238"/>
      <c r="H135" s="199" t="s">
        <v>1392</v>
      </c>
      <c r="I135" s="197">
        <v>2</v>
      </c>
      <c r="J135" s="202">
        <v>0</v>
      </c>
      <c r="K135" s="202">
        <v>0</v>
      </c>
      <c r="L135" s="202">
        <v>0</v>
      </c>
      <c r="M135" s="198">
        <v>0</v>
      </c>
      <c r="N135" s="198">
        <v>0</v>
      </c>
      <c r="O135" s="198">
        <v>0</v>
      </c>
      <c r="P135" s="198">
        <v>0</v>
      </c>
      <c r="Q135" s="231">
        <f>M135+N135+O135+P135</f>
        <v>0</v>
      </c>
      <c r="R135" s="231">
        <f>K135+Q135</f>
        <v>0</v>
      </c>
      <c r="S135" s="161">
        <f>IF(J135-R135&lt;0,0,J135-R135)</f>
        <v>0</v>
      </c>
      <c r="T135" s="220"/>
      <c r="U135" s="220"/>
      <c r="V135" s="232"/>
      <c r="W135" s="233"/>
      <c r="X135" s="232"/>
      <c r="Y135" s="233"/>
      <c r="Z135" s="232"/>
      <c r="AA135" s="233"/>
      <c r="AB135" s="232"/>
      <c r="AC135" s="233"/>
      <c r="AD135" s="232"/>
    </row>
    <row r="136" spans="1:30" s="260" customFormat="1" ht="34.5" hidden="1" customHeight="1" outlineLevel="2">
      <c r="A136" s="227"/>
      <c r="B136" s="228" t="s">
        <v>1399</v>
      </c>
      <c r="C136" s="222"/>
      <c r="D136" s="223"/>
      <c r="E136" s="166" t="s">
        <v>1393</v>
      </c>
      <c r="F136" s="199"/>
      <c r="G136" s="238"/>
      <c r="H136" s="199" t="s">
        <v>1394</v>
      </c>
      <c r="I136" s="197">
        <v>14</v>
      </c>
      <c r="J136" s="202">
        <v>14</v>
      </c>
      <c r="K136" s="202">
        <v>14</v>
      </c>
      <c r="L136" s="202">
        <v>0</v>
      </c>
      <c r="M136" s="198">
        <v>0</v>
      </c>
      <c r="N136" s="198">
        <v>0</v>
      </c>
      <c r="O136" s="198">
        <v>0</v>
      </c>
      <c r="P136" s="198">
        <v>0</v>
      </c>
      <c r="Q136" s="231">
        <f>M136+N136+O136+P136</f>
        <v>0</v>
      </c>
      <c r="R136" s="231">
        <f>K136+Q136</f>
        <v>14</v>
      </c>
      <c r="S136" s="161">
        <f>IF(J136-R136&lt;0,0,J136-R136)</f>
        <v>0</v>
      </c>
      <c r="T136" s="220"/>
      <c r="U136" s="220"/>
      <c r="V136" s="232"/>
      <c r="W136" s="233"/>
      <c r="X136" s="232"/>
      <c r="Y136" s="233"/>
      <c r="Z136" s="232"/>
      <c r="AA136" s="233"/>
      <c r="AB136" s="232"/>
      <c r="AC136" s="233"/>
      <c r="AD136" s="232"/>
    </row>
    <row r="137" spans="1:30" s="260" customFormat="1" ht="34.5" hidden="1" customHeight="1" outlineLevel="2">
      <c r="A137" s="227"/>
      <c r="B137" s="228" t="s">
        <v>1400</v>
      </c>
      <c r="C137" s="222"/>
      <c r="D137" s="223"/>
      <c r="E137" s="166" t="s">
        <v>1395</v>
      </c>
      <c r="F137" s="199"/>
      <c r="G137" s="238"/>
      <c r="H137" s="199" t="s">
        <v>1396</v>
      </c>
      <c r="I137" s="197">
        <v>1</v>
      </c>
      <c r="J137" s="202">
        <v>0</v>
      </c>
      <c r="K137" s="202">
        <v>0</v>
      </c>
      <c r="L137" s="202">
        <v>0</v>
      </c>
      <c r="M137" s="198">
        <v>0</v>
      </c>
      <c r="N137" s="198">
        <v>0</v>
      </c>
      <c r="O137" s="198">
        <v>0</v>
      </c>
      <c r="P137" s="198">
        <v>0</v>
      </c>
      <c r="Q137" s="231">
        <f>M137+N137+O137+P137</f>
        <v>0</v>
      </c>
      <c r="R137" s="231">
        <f>K137+Q137</f>
        <v>0</v>
      </c>
      <c r="S137" s="161">
        <f>IF(J137-R137&lt;0,0,J137-R137)</f>
        <v>0</v>
      </c>
      <c r="T137" s="220"/>
      <c r="U137" s="220"/>
      <c r="V137" s="232"/>
      <c r="W137" s="233"/>
      <c r="X137" s="232"/>
      <c r="Y137" s="233"/>
      <c r="Z137" s="232"/>
      <c r="AA137" s="233"/>
      <c r="AB137" s="232"/>
      <c r="AC137" s="233"/>
      <c r="AD137" s="232"/>
    </row>
    <row r="138" spans="1:30" s="260" customFormat="1" ht="21.75" hidden="1" customHeight="1" outlineLevel="1">
      <c r="A138" s="227"/>
      <c r="B138" s="258" t="s">
        <v>205</v>
      </c>
      <c r="C138" s="222"/>
      <c r="D138" s="223"/>
      <c r="E138" s="166"/>
      <c r="F138" s="199"/>
      <c r="G138" s="238"/>
      <c r="H138" s="199"/>
      <c r="I138" s="197">
        <f t="shared" ref="I138:P138" si="21">SUM(I139:I140)</f>
        <v>3</v>
      </c>
      <c r="J138" s="197">
        <f t="shared" si="21"/>
        <v>0</v>
      </c>
      <c r="K138" s="197">
        <f t="shared" si="21"/>
        <v>0</v>
      </c>
      <c r="L138" s="197">
        <f t="shared" si="21"/>
        <v>0</v>
      </c>
      <c r="M138" s="197">
        <f t="shared" si="21"/>
        <v>0</v>
      </c>
      <c r="N138" s="197">
        <f t="shared" si="21"/>
        <v>0</v>
      </c>
      <c r="O138" s="197">
        <f t="shared" si="21"/>
        <v>0</v>
      </c>
      <c r="P138" s="197">
        <f t="shared" si="21"/>
        <v>0</v>
      </c>
      <c r="Q138" s="231">
        <f t="shared" si="19"/>
        <v>0</v>
      </c>
      <c r="R138" s="231">
        <f t="shared" si="18"/>
        <v>0</v>
      </c>
      <c r="S138" s="197">
        <f>SUM(S139:S140)</f>
        <v>0</v>
      </c>
      <c r="T138" s="220"/>
      <c r="U138" s="220"/>
      <c r="V138" s="232"/>
      <c r="W138" s="233"/>
      <c r="X138" s="232"/>
      <c r="Y138" s="233"/>
      <c r="Z138" s="232"/>
      <c r="AA138" s="233"/>
      <c r="AB138" s="232"/>
      <c r="AC138" s="233"/>
      <c r="AD138" s="232"/>
    </row>
    <row r="139" spans="1:30" s="260" customFormat="1" ht="21.75" hidden="1" customHeight="1" outlineLevel="2">
      <c r="A139" s="227"/>
      <c r="B139" s="228" t="s">
        <v>900</v>
      </c>
      <c r="C139" s="222"/>
      <c r="D139" s="223"/>
      <c r="E139" s="166" t="s">
        <v>899</v>
      </c>
      <c r="F139" s="199"/>
      <c r="G139" s="238"/>
      <c r="H139" s="199" t="s">
        <v>1402</v>
      </c>
      <c r="I139" s="197">
        <v>1</v>
      </c>
      <c r="J139" s="202">
        <v>0</v>
      </c>
      <c r="K139" s="202">
        <v>0</v>
      </c>
      <c r="L139" s="202">
        <v>0</v>
      </c>
      <c r="M139" s="198">
        <v>0</v>
      </c>
      <c r="N139" s="198">
        <v>0</v>
      </c>
      <c r="O139" s="198">
        <v>0</v>
      </c>
      <c r="P139" s="198">
        <v>0</v>
      </c>
      <c r="Q139" s="231">
        <f t="shared" si="19"/>
        <v>0</v>
      </c>
      <c r="R139" s="231">
        <f t="shared" si="18"/>
        <v>0</v>
      </c>
      <c r="S139" s="161">
        <f t="shared" si="14"/>
        <v>0</v>
      </c>
      <c r="T139" s="220"/>
      <c r="U139" s="220"/>
      <c r="V139" s="232"/>
      <c r="W139" s="233"/>
      <c r="X139" s="232"/>
      <c r="Y139" s="233"/>
      <c r="Z139" s="232"/>
      <c r="AA139" s="233"/>
      <c r="AB139" s="232"/>
      <c r="AC139" s="233"/>
      <c r="AD139" s="232"/>
    </row>
    <row r="140" spans="1:30" s="260" customFormat="1" ht="21.75" hidden="1" customHeight="1" outlineLevel="2">
      <c r="A140" s="227"/>
      <c r="B140" s="228" t="s">
        <v>901</v>
      </c>
      <c r="C140" s="222"/>
      <c r="D140" s="223"/>
      <c r="E140" s="166" t="s">
        <v>1403</v>
      </c>
      <c r="F140" s="199"/>
      <c r="G140" s="238"/>
      <c r="H140" s="148" t="s">
        <v>1404</v>
      </c>
      <c r="I140" s="197">
        <v>2</v>
      </c>
      <c r="J140" s="202">
        <v>0</v>
      </c>
      <c r="K140" s="202">
        <v>0</v>
      </c>
      <c r="L140" s="202">
        <v>0</v>
      </c>
      <c r="M140" s="198">
        <v>0</v>
      </c>
      <c r="N140" s="198">
        <v>0</v>
      </c>
      <c r="O140" s="198">
        <v>0</v>
      </c>
      <c r="P140" s="198">
        <v>0</v>
      </c>
      <c r="Q140" s="231">
        <f t="shared" si="19"/>
        <v>0</v>
      </c>
      <c r="R140" s="231">
        <f t="shared" si="18"/>
        <v>0</v>
      </c>
      <c r="S140" s="161">
        <f t="shared" si="14"/>
        <v>0</v>
      </c>
      <c r="T140" s="220"/>
      <c r="U140" s="220"/>
      <c r="V140" s="232"/>
      <c r="W140" s="233"/>
      <c r="X140" s="232"/>
      <c r="Y140" s="233"/>
      <c r="Z140" s="232"/>
      <c r="AA140" s="233"/>
      <c r="AB140" s="232"/>
      <c r="AC140" s="233"/>
      <c r="AD140" s="232"/>
    </row>
    <row r="141" spans="1:30" s="253" customFormat="1" ht="15.75" hidden="1" customHeight="1" outlineLevel="1">
      <c r="A141" s="227"/>
      <c r="B141" s="258" t="s">
        <v>13</v>
      </c>
      <c r="C141" s="235"/>
      <c r="D141" s="236"/>
      <c r="E141" s="237"/>
      <c r="F141" s="197"/>
      <c r="G141" s="238"/>
      <c r="H141" s="197"/>
      <c r="I141" s="197">
        <f t="shared" ref="I141:P141" si="22">SUM(I142:I144)</f>
        <v>18</v>
      </c>
      <c r="J141" s="197">
        <f t="shared" si="22"/>
        <v>11</v>
      </c>
      <c r="K141" s="197">
        <f t="shared" si="22"/>
        <v>2</v>
      </c>
      <c r="L141" s="197">
        <f t="shared" si="22"/>
        <v>5</v>
      </c>
      <c r="M141" s="197">
        <f t="shared" si="22"/>
        <v>0</v>
      </c>
      <c r="N141" s="197">
        <f t="shared" si="22"/>
        <v>0</v>
      </c>
      <c r="O141" s="197">
        <f t="shared" si="22"/>
        <v>0</v>
      </c>
      <c r="P141" s="197">
        <f t="shared" si="22"/>
        <v>0</v>
      </c>
      <c r="Q141" s="231">
        <f t="shared" si="19"/>
        <v>0</v>
      </c>
      <c r="R141" s="231">
        <f t="shared" si="18"/>
        <v>2</v>
      </c>
      <c r="S141" s="197">
        <f>SUM(S142:S144)</f>
        <v>9</v>
      </c>
      <c r="T141" s="220"/>
      <c r="U141" s="220"/>
      <c r="V141" s="240"/>
      <c r="W141" s="239"/>
      <c r="X141" s="240"/>
      <c r="Y141" s="239"/>
      <c r="Z141" s="240"/>
      <c r="AA141" s="239"/>
      <c r="AB141" s="240"/>
      <c r="AC141" s="239"/>
      <c r="AD141" s="240"/>
    </row>
    <row r="142" spans="1:30" s="253" customFormat="1" ht="15.75" hidden="1" customHeight="1" outlineLevel="2">
      <c r="A142" s="227"/>
      <c r="B142" s="184" t="s">
        <v>894</v>
      </c>
      <c r="C142" s="235"/>
      <c r="D142" s="236"/>
      <c r="E142" s="237" t="s">
        <v>895</v>
      </c>
      <c r="F142" s="197"/>
      <c r="G142" s="238"/>
      <c r="H142" s="255" t="s">
        <v>1405</v>
      </c>
      <c r="I142" s="197">
        <v>6</v>
      </c>
      <c r="J142" s="197">
        <v>6</v>
      </c>
      <c r="K142" s="197">
        <v>2</v>
      </c>
      <c r="L142" s="202">
        <v>0</v>
      </c>
      <c r="M142" s="201">
        <v>0</v>
      </c>
      <c r="N142" s="198">
        <v>0</v>
      </c>
      <c r="O142" s="201">
        <v>0</v>
      </c>
      <c r="P142" s="198">
        <v>0</v>
      </c>
      <c r="Q142" s="231">
        <f t="shared" si="19"/>
        <v>0</v>
      </c>
      <c r="R142" s="231">
        <f t="shared" si="18"/>
        <v>2</v>
      </c>
      <c r="S142" s="161">
        <f t="shared" si="14"/>
        <v>4</v>
      </c>
      <c r="T142" s="220"/>
      <c r="U142" s="220"/>
      <c r="V142" s="240"/>
      <c r="W142" s="239"/>
      <c r="X142" s="240"/>
      <c r="Y142" s="239"/>
      <c r="Z142" s="240"/>
      <c r="AA142" s="239"/>
      <c r="AB142" s="240"/>
      <c r="AC142" s="239"/>
      <c r="AD142" s="240"/>
    </row>
    <row r="143" spans="1:30" s="253" customFormat="1" ht="15.75" hidden="1" customHeight="1" outlineLevel="2">
      <c r="A143" s="227"/>
      <c r="B143" s="184" t="s">
        <v>897</v>
      </c>
      <c r="C143" s="235"/>
      <c r="D143" s="236"/>
      <c r="E143" s="237" t="s">
        <v>898</v>
      </c>
      <c r="F143" s="197"/>
      <c r="G143" s="238"/>
      <c r="H143" s="197" t="s">
        <v>896</v>
      </c>
      <c r="I143" s="197">
        <v>1</v>
      </c>
      <c r="J143" s="197">
        <v>0</v>
      </c>
      <c r="K143" s="197">
        <v>0</v>
      </c>
      <c r="L143" s="202">
        <v>0</v>
      </c>
      <c r="M143" s="201">
        <v>0</v>
      </c>
      <c r="N143" s="198">
        <v>0</v>
      </c>
      <c r="O143" s="201">
        <v>0</v>
      </c>
      <c r="P143" s="198">
        <v>0</v>
      </c>
      <c r="Q143" s="231">
        <f t="shared" si="19"/>
        <v>0</v>
      </c>
      <c r="R143" s="231">
        <f t="shared" si="18"/>
        <v>0</v>
      </c>
      <c r="S143" s="161">
        <f t="shared" si="14"/>
        <v>0</v>
      </c>
      <c r="T143" s="220"/>
      <c r="U143" s="220"/>
      <c r="V143" s="240"/>
      <c r="W143" s="239"/>
      <c r="X143" s="240"/>
      <c r="Y143" s="239"/>
      <c r="Z143" s="240"/>
      <c r="AA143" s="239"/>
      <c r="AB143" s="240"/>
      <c r="AC143" s="239"/>
      <c r="AD143" s="240"/>
    </row>
    <row r="144" spans="1:30" s="244" customFormat="1" ht="45.75" hidden="1" customHeight="1" outlineLevel="2">
      <c r="A144" s="227"/>
      <c r="B144" s="228" t="s">
        <v>902</v>
      </c>
      <c r="C144" s="235"/>
      <c r="D144" s="236"/>
      <c r="E144" s="237" t="s">
        <v>1406</v>
      </c>
      <c r="F144" s="197"/>
      <c r="G144" s="238"/>
      <c r="H144" s="197" t="s">
        <v>903</v>
      </c>
      <c r="I144" s="197">
        <v>11</v>
      </c>
      <c r="J144" s="197">
        <v>5</v>
      </c>
      <c r="K144" s="197">
        <v>0</v>
      </c>
      <c r="L144" s="197">
        <v>5</v>
      </c>
      <c r="M144" s="198">
        <v>0</v>
      </c>
      <c r="N144" s="198">
        <v>0</v>
      </c>
      <c r="O144" s="198">
        <v>0</v>
      </c>
      <c r="P144" s="198">
        <v>0</v>
      </c>
      <c r="Q144" s="231">
        <f t="shared" si="19"/>
        <v>0</v>
      </c>
      <c r="R144" s="231">
        <f t="shared" si="18"/>
        <v>0</v>
      </c>
      <c r="S144" s="161">
        <f t="shared" si="14"/>
        <v>5</v>
      </c>
      <c r="T144" s="220"/>
      <c r="U144" s="220"/>
      <c r="V144" s="242"/>
      <c r="W144" s="243"/>
      <c r="X144" s="242"/>
      <c r="Y144" s="243"/>
      <c r="Z144" s="242"/>
      <c r="AA144" s="243"/>
      <c r="AB144" s="242"/>
      <c r="AC144" s="243"/>
      <c r="AD144" s="242"/>
    </row>
    <row r="145" spans="1:30" s="244" customFormat="1" ht="33" customHeight="1" collapsed="1">
      <c r="A145" s="246" t="s">
        <v>367</v>
      </c>
      <c r="B145" s="249" t="s">
        <v>851</v>
      </c>
      <c r="C145" s="235"/>
      <c r="D145" s="236"/>
      <c r="E145" s="237"/>
      <c r="F145" s="197"/>
      <c r="G145" s="238"/>
      <c r="H145" s="197"/>
      <c r="I145" s="199">
        <f>SUM(I146:I147)</f>
        <v>31</v>
      </c>
      <c r="J145" s="199">
        <f>SUM(J146:J147)</f>
        <v>24</v>
      </c>
      <c r="K145" s="199">
        <f t="shared" ref="K145:P145" si="23">SUM(K146:K147)</f>
        <v>12</v>
      </c>
      <c r="L145" s="199">
        <f t="shared" si="23"/>
        <v>12</v>
      </c>
      <c r="M145" s="199">
        <f t="shared" si="23"/>
        <v>0</v>
      </c>
      <c r="N145" s="199">
        <f t="shared" si="23"/>
        <v>0</v>
      </c>
      <c r="O145" s="199">
        <f t="shared" si="23"/>
        <v>0</v>
      </c>
      <c r="P145" s="199">
        <f t="shared" si="23"/>
        <v>0</v>
      </c>
      <c r="Q145" s="226">
        <f t="shared" si="19"/>
        <v>0</v>
      </c>
      <c r="R145" s="226">
        <f t="shared" si="18"/>
        <v>12</v>
      </c>
      <c r="S145" s="199">
        <f>SUM(S146:S147)</f>
        <v>12</v>
      </c>
      <c r="T145" s="220"/>
      <c r="U145" s="220"/>
      <c r="V145" s="242"/>
      <c r="W145" s="243"/>
      <c r="X145" s="242"/>
      <c r="Y145" s="243"/>
      <c r="Z145" s="242"/>
      <c r="AA145" s="243"/>
      <c r="AB145" s="242"/>
      <c r="AC145" s="243"/>
      <c r="AD145" s="242"/>
    </row>
    <row r="146" spans="1:30" s="254" customFormat="1" ht="40.5" hidden="1" customHeight="1" outlineLevel="1">
      <c r="A146" s="246"/>
      <c r="B146" s="228" t="s">
        <v>232</v>
      </c>
      <c r="C146" s="222">
        <v>40569</v>
      </c>
      <c r="D146" s="223" t="s">
        <v>227</v>
      </c>
      <c r="E146" s="166" t="s">
        <v>228</v>
      </c>
      <c r="F146" s="199" t="s">
        <v>229</v>
      </c>
      <c r="G146" s="247" t="s">
        <v>230</v>
      </c>
      <c r="H146" s="199" t="s">
        <v>231</v>
      </c>
      <c r="I146" s="197">
        <v>5</v>
      </c>
      <c r="J146" s="202">
        <v>0</v>
      </c>
      <c r="K146" s="202">
        <v>0</v>
      </c>
      <c r="L146" s="202">
        <v>0</v>
      </c>
      <c r="M146" s="198">
        <v>0</v>
      </c>
      <c r="N146" s="198">
        <v>0</v>
      </c>
      <c r="O146" s="198">
        <v>0</v>
      </c>
      <c r="P146" s="198">
        <v>0</v>
      </c>
      <c r="Q146" s="231">
        <f t="shared" si="19"/>
        <v>0</v>
      </c>
      <c r="R146" s="231">
        <f t="shared" si="18"/>
        <v>0</v>
      </c>
      <c r="S146" s="161">
        <f t="shared" si="14"/>
        <v>0</v>
      </c>
      <c r="T146" s="220"/>
      <c r="U146" s="220"/>
      <c r="V146" s="232"/>
      <c r="W146" s="233"/>
      <c r="X146" s="232"/>
      <c r="Y146" s="233"/>
      <c r="Z146" s="232"/>
      <c r="AA146" s="233"/>
      <c r="AB146" s="232"/>
      <c r="AC146" s="233"/>
      <c r="AD146" s="232"/>
    </row>
    <row r="147" spans="1:30" s="253" customFormat="1" ht="15.75" hidden="1" customHeight="1" outlineLevel="1">
      <c r="A147" s="261"/>
      <c r="B147" s="184" t="s">
        <v>13</v>
      </c>
      <c r="C147" s="235"/>
      <c r="D147" s="236"/>
      <c r="E147" s="237"/>
      <c r="F147" s="197"/>
      <c r="G147" s="238"/>
      <c r="H147" s="197"/>
      <c r="I147" s="197">
        <f>SUM(I149:I150:I148)</f>
        <v>26</v>
      </c>
      <c r="J147" s="197">
        <f>SUM(J149:J150:J148)</f>
        <v>24</v>
      </c>
      <c r="K147" s="197">
        <f>SUM(K149:K150:K148)</f>
        <v>12</v>
      </c>
      <c r="L147" s="197">
        <f>SUM(L149:L150:L148)</f>
        <v>12</v>
      </c>
      <c r="M147" s="197">
        <f>SUM(M149:M150:M148)</f>
        <v>0</v>
      </c>
      <c r="N147" s="197">
        <f>SUM(N149:N150:N148)</f>
        <v>0</v>
      </c>
      <c r="O147" s="197">
        <f>SUM(O149:O150:O148)</f>
        <v>0</v>
      </c>
      <c r="P147" s="197">
        <f>SUM(P149:P150:P148)</f>
        <v>0</v>
      </c>
      <c r="Q147" s="231">
        <f t="shared" si="19"/>
        <v>0</v>
      </c>
      <c r="R147" s="231">
        <f t="shared" si="18"/>
        <v>12</v>
      </c>
      <c r="S147" s="197">
        <f>SUM(S149:S150:S148)</f>
        <v>12</v>
      </c>
      <c r="T147" s="220"/>
      <c r="U147" s="220"/>
      <c r="V147" s="240"/>
      <c r="W147" s="239"/>
      <c r="X147" s="240"/>
      <c r="Y147" s="239"/>
      <c r="Z147" s="240"/>
      <c r="AA147" s="239"/>
      <c r="AB147" s="240"/>
      <c r="AC147" s="239"/>
      <c r="AD147" s="240"/>
    </row>
    <row r="148" spans="1:30" s="253" customFormat="1" ht="15.75" hidden="1" customHeight="1" outlineLevel="1">
      <c r="A148" s="261"/>
      <c r="B148" s="184" t="s">
        <v>909</v>
      </c>
      <c r="C148" s="235"/>
      <c r="D148" s="236"/>
      <c r="E148" s="237"/>
      <c r="F148" s="197"/>
      <c r="G148" s="238"/>
      <c r="H148" s="197"/>
      <c r="I148" s="197">
        <v>2</v>
      </c>
      <c r="J148" s="197">
        <v>0</v>
      </c>
      <c r="K148" s="197">
        <v>0</v>
      </c>
      <c r="L148" s="197">
        <v>0</v>
      </c>
      <c r="M148" s="197">
        <v>0</v>
      </c>
      <c r="N148" s="198">
        <v>0</v>
      </c>
      <c r="O148" s="198">
        <v>0</v>
      </c>
      <c r="P148" s="198">
        <v>0</v>
      </c>
      <c r="Q148" s="231">
        <f t="shared" si="19"/>
        <v>0</v>
      </c>
      <c r="R148" s="231">
        <f t="shared" si="18"/>
        <v>0</v>
      </c>
      <c r="S148" s="161">
        <f t="shared" si="14"/>
        <v>0</v>
      </c>
      <c r="T148" s="220"/>
      <c r="U148" s="220"/>
      <c r="V148" s="240"/>
      <c r="W148" s="239"/>
      <c r="X148" s="240"/>
      <c r="Y148" s="239"/>
      <c r="Z148" s="240"/>
      <c r="AA148" s="239"/>
      <c r="AB148" s="240"/>
      <c r="AC148" s="239"/>
      <c r="AD148" s="240"/>
    </row>
    <row r="149" spans="1:30" s="253" customFormat="1" ht="15.75" hidden="1" customHeight="1" outlineLevel="1">
      <c r="A149" s="261"/>
      <c r="B149" s="184" t="s">
        <v>910</v>
      </c>
      <c r="C149" s="235"/>
      <c r="D149" s="236"/>
      <c r="E149" s="237"/>
      <c r="F149" s="197"/>
      <c r="G149" s="238"/>
      <c r="H149" s="197"/>
      <c r="I149" s="197">
        <v>12</v>
      </c>
      <c r="J149" s="197">
        <v>12</v>
      </c>
      <c r="K149" s="197">
        <v>0</v>
      </c>
      <c r="L149" s="197">
        <v>12</v>
      </c>
      <c r="M149" s="197">
        <f>SUM(M151:M152:M150)</f>
        <v>0</v>
      </c>
      <c r="N149" s="198">
        <v>0</v>
      </c>
      <c r="O149" s="198">
        <v>0</v>
      </c>
      <c r="P149" s="198">
        <v>0</v>
      </c>
      <c r="Q149" s="231">
        <f t="shared" si="19"/>
        <v>0</v>
      </c>
      <c r="R149" s="231">
        <f t="shared" si="18"/>
        <v>0</v>
      </c>
      <c r="S149" s="161">
        <f t="shared" si="14"/>
        <v>12</v>
      </c>
      <c r="T149" s="220"/>
      <c r="U149" s="220"/>
      <c r="V149" s="240"/>
      <c r="W149" s="239"/>
      <c r="X149" s="240"/>
      <c r="Y149" s="239"/>
      <c r="Z149" s="240"/>
      <c r="AA149" s="239"/>
      <c r="AB149" s="240"/>
      <c r="AC149" s="239"/>
      <c r="AD149" s="240"/>
    </row>
    <row r="150" spans="1:30" s="244" customFormat="1" ht="15.75" hidden="1" customHeight="1" outlineLevel="1">
      <c r="A150" s="246"/>
      <c r="B150" s="228" t="s">
        <v>233</v>
      </c>
      <c r="C150" s="235"/>
      <c r="D150" s="236"/>
      <c r="E150" s="237" t="s">
        <v>490</v>
      </c>
      <c r="F150" s="197"/>
      <c r="G150" s="238"/>
      <c r="H150" s="236" t="s">
        <v>827</v>
      </c>
      <c r="I150" s="197">
        <v>12</v>
      </c>
      <c r="J150" s="197">
        <v>12</v>
      </c>
      <c r="K150" s="197">
        <v>12</v>
      </c>
      <c r="L150" s="197">
        <v>0</v>
      </c>
      <c r="M150" s="197">
        <f>SUM(M152:M153:M151)</f>
        <v>0</v>
      </c>
      <c r="N150" s="198">
        <v>0</v>
      </c>
      <c r="O150" s="198">
        <v>0</v>
      </c>
      <c r="P150" s="198">
        <v>0</v>
      </c>
      <c r="Q150" s="231">
        <f t="shared" si="19"/>
        <v>0</v>
      </c>
      <c r="R150" s="231">
        <f t="shared" si="18"/>
        <v>12</v>
      </c>
      <c r="S150" s="161">
        <f t="shared" si="14"/>
        <v>0</v>
      </c>
      <c r="T150" s="220"/>
      <c r="U150" s="220"/>
      <c r="V150" s="242"/>
      <c r="W150" s="243"/>
      <c r="X150" s="242"/>
      <c r="Y150" s="243"/>
      <c r="Z150" s="242"/>
      <c r="AA150" s="243"/>
      <c r="AB150" s="242"/>
      <c r="AC150" s="243"/>
      <c r="AD150" s="242"/>
    </row>
    <row r="151" spans="1:30" s="244" customFormat="1" ht="33" customHeight="1" collapsed="1">
      <c r="A151" s="246" t="s">
        <v>434</v>
      </c>
      <c r="B151" s="256" t="s">
        <v>852</v>
      </c>
      <c r="C151" s="235"/>
      <c r="D151" s="236"/>
      <c r="E151" s="237"/>
      <c r="F151" s="197"/>
      <c r="G151" s="238"/>
      <c r="H151" s="255"/>
      <c r="I151" s="199">
        <f t="shared" ref="I151:P151" si="24">I152+I153</f>
        <v>3</v>
      </c>
      <c r="J151" s="199">
        <f t="shared" si="24"/>
        <v>3</v>
      </c>
      <c r="K151" s="199">
        <f t="shared" si="24"/>
        <v>2</v>
      </c>
      <c r="L151" s="199">
        <f t="shared" si="24"/>
        <v>1</v>
      </c>
      <c r="M151" s="199">
        <f t="shared" si="24"/>
        <v>0</v>
      </c>
      <c r="N151" s="199">
        <f t="shared" si="24"/>
        <v>0</v>
      </c>
      <c r="O151" s="199">
        <f t="shared" si="24"/>
        <v>0</v>
      </c>
      <c r="P151" s="199">
        <f t="shared" si="24"/>
        <v>0</v>
      </c>
      <c r="Q151" s="226">
        <f t="shared" si="19"/>
        <v>0</v>
      </c>
      <c r="R151" s="226">
        <f t="shared" si="18"/>
        <v>2</v>
      </c>
      <c r="S151" s="199">
        <f>S152+S153</f>
        <v>0</v>
      </c>
      <c r="T151" s="220"/>
      <c r="U151" s="220"/>
      <c r="V151" s="242"/>
      <c r="W151" s="243"/>
      <c r="X151" s="242"/>
      <c r="Y151" s="243"/>
      <c r="Z151" s="242"/>
      <c r="AA151" s="243"/>
      <c r="AB151" s="242"/>
      <c r="AC151" s="243"/>
      <c r="AD151" s="242"/>
    </row>
    <row r="152" spans="1:30" s="254" customFormat="1" ht="30.75" hidden="1" customHeight="1" outlineLevel="1">
      <c r="A152" s="246"/>
      <c r="B152" s="184" t="s">
        <v>461</v>
      </c>
      <c r="C152" s="222"/>
      <c r="D152" s="223"/>
      <c r="E152" s="166" t="s">
        <v>234</v>
      </c>
      <c r="F152" s="199" t="s">
        <v>235</v>
      </c>
      <c r="G152" s="247" t="s">
        <v>236</v>
      </c>
      <c r="H152" s="199" t="s">
        <v>237</v>
      </c>
      <c r="I152" s="199">
        <v>0</v>
      </c>
      <c r="J152" s="250">
        <v>0</v>
      </c>
      <c r="K152" s="202">
        <v>0</v>
      </c>
      <c r="L152" s="202">
        <v>0</v>
      </c>
      <c r="M152" s="200">
        <v>0</v>
      </c>
      <c r="N152" s="200">
        <v>0</v>
      </c>
      <c r="O152" s="200">
        <v>0</v>
      </c>
      <c r="P152" s="200">
        <v>0</v>
      </c>
      <c r="Q152" s="231">
        <f t="shared" si="19"/>
        <v>0</v>
      </c>
      <c r="R152" s="231">
        <f t="shared" si="18"/>
        <v>0</v>
      </c>
      <c r="S152" s="161">
        <f t="shared" si="14"/>
        <v>0</v>
      </c>
      <c r="T152" s="220"/>
      <c r="U152" s="220"/>
      <c r="V152" s="232"/>
      <c r="W152" s="233"/>
      <c r="X152" s="232"/>
      <c r="Y152" s="233"/>
      <c r="Z152" s="232"/>
      <c r="AA152" s="233"/>
      <c r="AB152" s="232"/>
      <c r="AC152" s="233"/>
      <c r="AD152" s="232"/>
    </row>
    <row r="153" spans="1:30" s="253" customFormat="1" ht="15.75" hidden="1" customHeight="1" outlineLevel="1">
      <c r="A153" s="246"/>
      <c r="B153" s="184" t="s">
        <v>13</v>
      </c>
      <c r="C153" s="235"/>
      <c r="D153" s="236"/>
      <c r="E153" s="237"/>
      <c r="F153" s="197"/>
      <c r="G153" s="238"/>
      <c r="H153" s="197"/>
      <c r="I153" s="197">
        <f>SUM(I154:I155)</f>
        <v>3</v>
      </c>
      <c r="J153" s="197">
        <v>3</v>
      </c>
      <c r="K153" s="197">
        <f t="shared" ref="K153:P153" si="25">SUM(K154:K155)</f>
        <v>2</v>
      </c>
      <c r="L153" s="197">
        <f t="shared" si="25"/>
        <v>1</v>
      </c>
      <c r="M153" s="197">
        <f t="shared" si="25"/>
        <v>0</v>
      </c>
      <c r="N153" s="197">
        <f t="shared" si="25"/>
        <v>0</v>
      </c>
      <c r="O153" s="197">
        <f t="shared" si="25"/>
        <v>0</v>
      </c>
      <c r="P153" s="197">
        <f t="shared" si="25"/>
        <v>0</v>
      </c>
      <c r="Q153" s="231">
        <f t="shared" si="19"/>
        <v>0</v>
      </c>
      <c r="R153" s="231">
        <f t="shared" si="18"/>
        <v>2</v>
      </c>
      <c r="S153" s="197">
        <f>SUM(S154:S155)</f>
        <v>0</v>
      </c>
      <c r="T153" s="220"/>
      <c r="U153" s="220"/>
      <c r="V153" s="240"/>
      <c r="W153" s="239"/>
      <c r="X153" s="240"/>
      <c r="Y153" s="239"/>
      <c r="Z153" s="240"/>
      <c r="AA153" s="239"/>
      <c r="AB153" s="240"/>
      <c r="AC153" s="239"/>
      <c r="AD153" s="240"/>
    </row>
    <row r="154" spans="1:30" s="253" customFormat="1" ht="63" hidden="1" outlineLevel="1">
      <c r="A154" s="246"/>
      <c r="B154" s="184" t="s">
        <v>1449</v>
      </c>
      <c r="C154" s="235"/>
      <c r="D154" s="236"/>
      <c r="E154" s="237"/>
      <c r="F154" s="197"/>
      <c r="G154" s="238"/>
      <c r="H154" s="197"/>
      <c r="I154" s="197">
        <v>2</v>
      </c>
      <c r="J154" s="197">
        <v>1</v>
      </c>
      <c r="K154" s="197">
        <v>1</v>
      </c>
      <c r="L154" s="197">
        <v>1</v>
      </c>
      <c r="M154" s="198">
        <v>0</v>
      </c>
      <c r="N154" s="198">
        <v>0</v>
      </c>
      <c r="O154" s="198">
        <v>0</v>
      </c>
      <c r="P154" s="198">
        <v>0</v>
      </c>
      <c r="Q154" s="231">
        <f t="shared" si="19"/>
        <v>0</v>
      </c>
      <c r="R154" s="231">
        <f t="shared" si="18"/>
        <v>1</v>
      </c>
      <c r="S154" s="161">
        <f t="shared" ref="S154:S219" si="26">IF(J154-R154&lt;0,0,J154-R154)</f>
        <v>0</v>
      </c>
      <c r="T154" s="220"/>
      <c r="U154" s="220"/>
      <c r="V154" s="240"/>
      <c r="W154" s="239"/>
      <c r="X154" s="240"/>
      <c r="Y154" s="239"/>
      <c r="Z154" s="240"/>
      <c r="AA154" s="239"/>
      <c r="AB154" s="240"/>
      <c r="AC154" s="239"/>
      <c r="AD154" s="240"/>
    </row>
    <row r="155" spans="1:30" s="253" customFormat="1" ht="15.75" hidden="1" customHeight="1" outlineLevel="1">
      <c r="A155" s="246"/>
      <c r="B155" s="184" t="s">
        <v>1450</v>
      </c>
      <c r="C155" s="235"/>
      <c r="D155" s="236"/>
      <c r="E155" s="237"/>
      <c r="F155" s="197"/>
      <c r="G155" s="238"/>
      <c r="H155" s="197"/>
      <c r="I155" s="197">
        <v>1</v>
      </c>
      <c r="J155" s="197">
        <v>0</v>
      </c>
      <c r="K155" s="197">
        <v>1</v>
      </c>
      <c r="L155" s="197">
        <v>0</v>
      </c>
      <c r="M155" s="198">
        <v>0</v>
      </c>
      <c r="N155" s="198">
        <v>0</v>
      </c>
      <c r="O155" s="198">
        <v>0</v>
      </c>
      <c r="P155" s="198">
        <v>0</v>
      </c>
      <c r="Q155" s="231">
        <f t="shared" si="19"/>
        <v>0</v>
      </c>
      <c r="R155" s="231">
        <f t="shared" si="18"/>
        <v>1</v>
      </c>
      <c r="S155" s="161">
        <f t="shared" si="26"/>
        <v>0</v>
      </c>
      <c r="T155" s="220"/>
      <c r="U155" s="220"/>
      <c r="V155" s="240"/>
      <c r="W155" s="239"/>
      <c r="X155" s="240"/>
      <c r="Y155" s="239"/>
      <c r="Z155" s="240"/>
      <c r="AA155" s="239"/>
      <c r="AB155" s="240"/>
      <c r="AC155" s="239"/>
      <c r="AD155" s="240"/>
    </row>
    <row r="156" spans="1:30" s="244" customFormat="1" ht="33" customHeight="1" collapsed="1">
      <c r="A156" s="246" t="s">
        <v>435</v>
      </c>
      <c r="B156" s="249" t="s">
        <v>853</v>
      </c>
      <c r="C156" s="235"/>
      <c r="D156" s="236"/>
      <c r="E156" s="237"/>
      <c r="F156" s="197"/>
      <c r="G156" s="238"/>
      <c r="H156" s="197"/>
      <c r="I156" s="199">
        <f>I157+I167+I174+I158</f>
        <v>40</v>
      </c>
      <c r="J156" s="199">
        <f>J157+J167+J174+J158</f>
        <v>37</v>
      </c>
      <c r="K156" s="199">
        <f t="shared" ref="K156:P156" si="27">K157+K158+K167+K174</f>
        <v>34</v>
      </c>
      <c r="L156" s="199">
        <f t="shared" si="27"/>
        <v>3</v>
      </c>
      <c r="M156" s="199">
        <f t="shared" si="27"/>
        <v>0</v>
      </c>
      <c r="N156" s="199">
        <f t="shared" si="27"/>
        <v>0</v>
      </c>
      <c r="O156" s="199">
        <f t="shared" si="27"/>
        <v>0</v>
      </c>
      <c r="P156" s="200">
        <f t="shared" si="27"/>
        <v>0</v>
      </c>
      <c r="Q156" s="226">
        <f t="shared" si="19"/>
        <v>0</v>
      </c>
      <c r="R156" s="226">
        <f t="shared" si="18"/>
        <v>34</v>
      </c>
      <c r="S156" s="199">
        <f>S157+S167+S174+S158</f>
        <v>3</v>
      </c>
      <c r="T156" s="220"/>
      <c r="U156" s="220"/>
      <c r="V156" s="242"/>
      <c r="W156" s="243"/>
      <c r="X156" s="242"/>
      <c r="Y156" s="243"/>
      <c r="Z156" s="242"/>
      <c r="AA156" s="243"/>
      <c r="AB156" s="242"/>
      <c r="AC156" s="243"/>
      <c r="AD156" s="242"/>
    </row>
    <row r="157" spans="1:30" s="254" customFormat="1" ht="33.75" hidden="1" customHeight="1" outlineLevel="1">
      <c r="A157" s="227"/>
      <c r="B157" s="228" t="s">
        <v>344</v>
      </c>
      <c r="C157" s="222">
        <v>40583</v>
      </c>
      <c r="D157" s="223" t="s">
        <v>333</v>
      </c>
      <c r="E157" s="166" t="s">
        <v>238</v>
      </c>
      <c r="F157" s="199" t="s">
        <v>239</v>
      </c>
      <c r="G157" s="247"/>
      <c r="H157" s="199" t="s">
        <v>240</v>
      </c>
      <c r="I157" s="197">
        <v>6</v>
      </c>
      <c r="J157" s="202">
        <v>5</v>
      </c>
      <c r="K157" s="202">
        <v>5</v>
      </c>
      <c r="L157" s="202">
        <v>0</v>
      </c>
      <c r="M157" s="198">
        <v>0</v>
      </c>
      <c r="N157" s="198">
        <v>0</v>
      </c>
      <c r="O157" s="198">
        <v>0</v>
      </c>
      <c r="P157" s="198">
        <v>0</v>
      </c>
      <c r="Q157" s="231">
        <f t="shared" si="19"/>
        <v>0</v>
      </c>
      <c r="R157" s="231">
        <f t="shared" si="18"/>
        <v>5</v>
      </c>
      <c r="S157" s="161">
        <f t="shared" si="26"/>
        <v>0</v>
      </c>
      <c r="T157" s="220"/>
      <c r="U157" s="220"/>
      <c r="V157" s="232"/>
      <c r="W157" s="233"/>
      <c r="X157" s="232"/>
      <c r="Y157" s="233"/>
      <c r="Z157" s="232"/>
      <c r="AA157" s="233"/>
      <c r="AB157" s="232"/>
      <c r="AC157" s="233"/>
      <c r="AD157" s="232"/>
    </row>
    <row r="158" spans="1:30" s="254" customFormat="1" ht="33.75" hidden="1" customHeight="1" outlineLevel="1">
      <c r="A158" s="227"/>
      <c r="B158" s="228" t="s">
        <v>1103</v>
      </c>
      <c r="C158" s="222"/>
      <c r="D158" s="223"/>
      <c r="E158" s="166"/>
      <c r="F158" s="199"/>
      <c r="G158" s="247"/>
      <c r="H158" s="199"/>
      <c r="I158" s="197">
        <f t="shared" ref="I158:O158" si="28">SUM(I159:I166)</f>
        <v>13</v>
      </c>
      <c r="J158" s="197">
        <f t="shared" si="28"/>
        <v>11</v>
      </c>
      <c r="K158" s="197">
        <f t="shared" si="28"/>
        <v>11</v>
      </c>
      <c r="L158" s="202">
        <f t="shared" si="28"/>
        <v>0</v>
      </c>
      <c r="M158" s="202">
        <f t="shared" si="28"/>
        <v>0</v>
      </c>
      <c r="N158" s="202">
        <f t="shared" si="28"/>
        <v>0</v>
      </c>
      <c r="O158" s="202">
        <f t="shared" si="28"/>
        <v>0</v>
      </c>
      <c r="P158" s="202">
        <v>0</v>
      </c>
      <c r="Q158" s="231">
        <f t="shared" si="19"/>
        <v>0</v>
      </c>
      <c r="R158" s="231">
        <f t="shared" si="18"/>
        <v>11</v>
      </c>
      <c r="S158" s="197">
        <f>SUM(S159:S166)</f>
        <v>0</v>
      </c>
      <c r="T158" s="220"/>
      <c r="U158" s="220"/>
      <c r="V158" s="232"/>
      <c r="W158" s="233"/>
      <c r="X158" s="232"/>
      <c r="Y158" s="233"/>
      <c r="Z158" s="232"/>
      <c r="AA158" s="233"/>
      <c r="AB158" s="232"/>
      <c r="AC158" s="233"/>
      <c r="AD158" s="232"/>
    </row>
    <row r="159" spans="1:30" s="254" customFormat="1" ht="32.25" hidden="1" customHeight="1" outlineLevel="2">
      <c r="A159" s="227"/>
      <c r="B159" s="228" t="s">
        <v>1257</v>
      </c>
      <c r="C159" s="222"/>
      <c r="D159" s="223"/>
      <c r="E159" s="166"/>
      <c r="F159" s="199"/>
      <c r="G159" s="247"/>
      <c r="H159" s="199"/>
      <c r="I159" s="197">
        <v>1</v>
      </c>
      <c r="J159" s="202">
        <v>1</v>
      </c>
      <c r="K159" s="202">
        <v>1</v>
      </c>
      <c r="L159" s="202">
        <v>0</v>
      </c>
      <c r="M159" s="198">
        <v>0</v>
      </c>
      <c r="N159" s="198">
        <v>0</v>
      </c>
      <c r="O159" s="198">
        <v>0</v>
      </c>
      <c r="P159" s="198">
        <v>0</v>
      </c>
      <c r="Q159" s="231">
        <f t="shared" si="19"/>
        <v>0</v>
      </c>
      <c r="R159" s="231">
        <f t="shared" si="18"/>
        <v>1</v>
      </c>
      <c r="S159" s="161">
        <f t="shared" si="26"/>
        <v>0</v>
      </c>
      <c r="T159" s="220"/>
      <c r="U159" s="220"/>
      <c r="V159" s="232"/>
      <c r="W159" s="233"/>
      <c r="X159" s="232"/>
      <c r="Y159" s="233"/>
      <c r="Z159" s="232"/>
      <c r="AA159" s="233"/>
      <c r="AB159" s="232"/>
      <c r="AC159" s="233"/>
      <c r="AD159" s="232"/>
    </row>
    <row r="160" spans="1:30" s="254" customFormat="1" ht="34.5" hidden="1" customHeight="1" outlineLevel="2">
      <c r="A160" s="227"/>
      <c r="B160" s="228" t="s">
        <v>1097</v>
      </c>
      <c r="C160" s="222"/>
      <c r="D160" s="223"/>
      <c r="E160" s="166"/>
      <c r="F160" s="199"/>
      <c r="G160" s="247"/>
      <c r="H160" s="199"/>
      <c r="I160" s="197">
        <v>1</v>
      </c>
      <c r="J160" s="202">
        <v>1</v>
      </c>
      <c r="K160" s="202">
        <v>1</v>
      </c>
      <c r="L160" s="202">
        <v>0</v>
      </c>
      <c r="M160" s="198">
        <v>0</v>
      </c>
      <c r="N160" s="198">
        <v>0</v>
      </c>
      <c r="O160" s="198">
        <v>0</v>
      </c>
      <c r="P160" s="198">
        <v>0</v>
      </c>
      <c r="Q160" s="231">
        <f t="shared" si="19"/>
        <v>0</v>
      </c>
      <c r="R160" s="231">
        <f t="shared" si="18"/>
        <v>1</v>
      </c>
      <c r="S160" s="161">
        <f t="shared" si="26"/>
        <v>0</v>
      </c>
      <c r="T160" s="220"/>
      <c r="U160" s="220"/>
      <c r="V160" s="232"/>
      <c r="W160" s="233"/>
      <c r="X160" s="232"/>
      <c r="Y160" s="233"/>
      <c r="Z160" s="232"/>
      <c r="AA160" s="233"/>
      <c r="AB160" s="232"/>
      <c r="AC160" s="233"/>
      <c r="AD160" s="232"/>
    </row>
    <row r="161" spans="1:30" s="254" customFormat="1" ht="32.25" hidden="1" customHeight="1" outlineLevel="2">
      <c r="A161" s="227"/>
      <c r="B161" s="228" t="s">
        <v>1098</v>
      </c>
      <c r="C161" s="222"/>
      <c r="D161" s="223"/>
      <c r="E161" s="166"/>
      <c r="F161" s="199"/>
      <c r="G161" s="247"/>
      <c r="H161" s="199"/>
      <c r="I161" s="197">
        <v>1</v>
      </c>
      <c r="J161" s="202">
        <v>1</v>
      </c>
      <c r="K161" s="202">
        <v>1</v>
      </c>
      <c r="L161" s="202">
        <v>0</v>
      </c>
      <c r="M161" s="198">
        <v>0</v>
      </c>
      <c r="N161" s="198">
        <v>0</v>
      </c>
      <c r="O161" s="198">
        <v>0</v>
      </c>
      <c r="P161" s="198">
        <v>0</v>
      </c>
      <c r="Q161" s="231">
        <f t="shared" si="19"/>
        <v>0</v>
      </c>
      <c r="R161" s="231">
        <f t="shared" si="18"/>
        <v>1</v>
      </c>
      <c r="S161" s="161">
        <f t="shared" si="26"/>
        <v>0</v>
      </c>
      <c r="T161" s="220"/>
      <c r="U161" s="220"/>
      <c r="V161" s="232"/>
      <c r="W161" s="233"/>
      <c r="X161" s="232"/>
      <c r="Y161" s="233"/>
      <c r="Z161" s="232"/>
      <c r="AA161" s="233"/>
      <c r="AB161" s="232"/>
      <c r="AC161" s="233"/>
      <c r="AD161" s="232"/>
    </row>
    <row r="162" spans="1:30" s="254" customFormat="1" ht="30" hidden="1" customHeight="1" outlineLevel="2">
      <c r="A162" s="227"/>
      <c r="B162" s="228" t="s">
        <v>1099</v>
      </c>
      <c r="C162" s="222"/>
      <c r="D162" s="223"/>
      <c r="E162" s="166"/>
      <c r="F162" s="199"/>
      <c r="G162" s="247"/>
      <c r="H162" s="199"/>
      <c r="I162" s="197">
        <v>5</v>
      </c>
      <c r="J162" s="202">
        <v>4</v>
      </c>
      <c r="K162" s="202">
        <v>4</v>
      </c>
      <c r="L162" s="202">
        <v>0</v>
      </c>
      <c r="M162" s="198">
        <v>0</v>
      </c>
      <c r="N162" s="198">
        <v>0</v>
      </c>
      <c r="O162" s="198">
        <v>0</v>
      </c>
      <c r="P162" s="198">
        <v>0</v>
      </c>
      <c r="Q162" s="231">
        <f t="shared" si="19"/>
        <v>0</v>
      </c>
      <c r="R162" s="231">
        <f t="shared" si="18"/>
        <v>4</v>
      </c>
      <c r="S162" s="161">
        <f t="shared" si="26"/>
        <v>0</v>
      </c>
      <c r="T162" s="220"/>
      <c r="U162" s="220"/>
      <c r="V162" s="232"/>
      <c r="W162" s="233"/>
      <c r="X162" s="232"/>
      <c r="Y162" s="233"/>
      <c r="Z162" s="232"/>
      <c r="AA162" s="233"/>
      <c r="AB162" s="232"/>
      <c r="AC162" s="233"/>
      <c r="AD162" s="232"/>
    </row>
    <row r="163" spans="1:30" s="254" customFormat="1" ht="26.25" hidden="1" customHeight="1" outlineLevel="2">
      <c r="A163" s="227"/>
      <c r="B163" s="228" t="s">
        <v>1100</v>
      </c>
      <c r="C163" s="222"/>
      <c r="D163" s="223"/>
      <c r="E163" s="166"/>
      <c r="F163" s="199"/>
      <c r="G163" s="247"/>
      <c r="H163" s="199"/>
      <c r="I163" s="197">
        <v>2</v>
      </c>
      <c r="J163" s="202">
        <v>2</v>
      </c>
      <c r="K163" s="202">
        <v>2</v>
      </c>
      <c r="L163" s="202">
        <v>0</v>
      </c>
      <c r="M163" s="198">
        <v>0</v>
      </c>
      <c r="N163" s="198">
        <v>0</v>
      </c>
      <c r="O163" s="198">
        <v>0</v>
      </c>
      <c r="P163" s="198">
        <v>0</v>
      </c>
      <c r="Q163" s="231">
        <f t="shared" si="19"/>
        <v>0</v>
      </c>
      <c r="R163" s="231">
        <f t="shared" si="18"/>
        <v>2</v>
      </c>
      <c r="S163" s="161">
        <f t="shared" si="26"/>
        <v>0</v>
      </c>
      <c r="T163" s="220"/>
      <c r="U163" s="220"/>
      <c r="V163" s="232"/>
      <c r="W163" s="233"/>
      <c r="X163" s="232"/>
      <c r="Y163" s="233"/>
      <c r="Z163" s="232"/>
      <c r="AA163" s="233"/>
      <c r="AB163" s="232"/>
      <c r="AC163" s="233"/>
      <c r="AD163" s="232"/>
    </row>
    <row r="164" spans="1:30" s="254" customFormat="1" ht="26.25" hidden="1" customHeight="1" outlineLevel="2">
      <c r="A164" s="227"/>
      <c r="B164" s="228" t="s">
        <v>1126</v>
      </c>
      <c r="C164" s="222"/>
      <c r="D164" s="223"/>
      <c r="E164" s="166"/>
      <c r="F164" s="199"/>
      <c r="G164" s="247"/>
      <c r="H164" s="199"/>
      <c r="I164" s="197">
        <v>1</v>
      </c>
      <c r="J164" s="202">
        <v>1</v>
      </c>
      <c r="K164" s="202">
        <v>1</v>
      </c>
      <c r="L164" s="202">
        <v>0</v>
      </c>
      <c r="M164" s="198">
        <v>0</v>
      </c>
      <c r="N164" s="198">
        <v>0</v>
      </c>
      <c r="O164" s="198">
        <v>0</v>
      </c>
      <c r="P164" s="198">
        <v>0</v>
      </c>
      <c r="Q164" s="231">
        <f t="shared" si="19"/>
        <v>0</v>
      </c>
      <c r="R164" s="231">
        <f t="shared" si="18"/>
        <v>1</v>
      </c>
      <c r="S164" s="161">
        <f t="shared" si="26"/>
        <v>0</v>
      </c>
      <c r="T164" s="220"/>
      <c r="U164" s="220"/>
      <c r="V164" s="232"/>
      <c r="W164" s="233"/>
      <c r="X164" s="232"/>
      <c r="Y164" s="233"/>
      <c r="Z164" s="232"/>
      <c r="AA164" s="233"/>
      <c r="AB164" s="232"/>
      <c r="AC164" s="233"/>
      <c r="AD164" s="232"/>
    </row>
    <row r="165" spans="1:30" s="254" customFormat="1" ht="26.25" hidden="1" customHeight="1" outlineLevel="2">
      <c r="A165" s="227"/>
      <c r="B165" s="228" t="s">
        <v>1101</v>
      </c>
      <c r="C165" s="222"/>
      <c r="D165" s="223"/>
      <c r="E165" s="166"/>
      <c r="F165" s="199"/>
      <c r="G165" s="247"/>
      <c r="H165" s="199"/>
      <c r="I165" s="197">
        <v>1</v>
      </c>
      <c r="J165" s="202">
        <v>1</v>
      </c>
      <c r="K165" s="202">
        <v>1</v>
      </c>
      <c r="L165" s="202">
        <v>0</v>
      </c>
      <c r="M165" s="198">
        <v>0</v>
      </c>
      <c r="N165" s="198">
        <v>0</v>
      </c>
      <c r="O165" s="198">
        <v>0</v>
      </c>
      <c r="P165" s="198">
        <v>0</v>
      </c>
      <c r="Q165" s="231">
        <f t="shared" si="19"/>
        <v>0</v>
      </c>
      <c r="R165" s="231">
        <f t="shared" si="18"/>
        <v>1</v>
      </c>
      <c r="S165" s="161">
        <f t="shared" si="26"/>
        <v>0</v>
      </c>
      <c r="T165" s="220"/>
      <c r="U165" s="220"/>
      <c r="V165" s="232"/>
      <c r="W165" s="233"/>
      <c r="X165" s="232"/>
      <c r="Y165" s="233"/>
      <c r="Z165" s="232"/>
      <c r="AA165" s="233"/>
      <c r="AB165" s="232"/>
      <c r="AC165" s="233"/>
      <c r="AD165" s="232"/>
    </row>
    <row r="166" spans="1:30" s="254" customFormat="1" ht="26.25" hidden="1" customHeight="1" outlineLevel="2">
      <c r="A166" s="227"/>
      <c r="B166" s="228" t="s">
        <v>1102</v>
      </c>
      <c r="C166" s="222"/>
      <c r="D166" s="223"/>
      <c r="E166" s="166"/>
      <c r="F166" s="199"/>
      <c r="G166" s="247"/>
      <c r="H166" s="199"/>
      <c r="I166" s="197">
        <v>1</v>
      </c>
      <c r="J166" s="202">
        <v>0</v>
      </c>
      <c r="K166" s="202">
        <v>0</v>
      </c>
      <c r="L166" s="202">
        <v>0</v>
      </c>
      <c r="M166" s="198">
        <v>0</v>
      </c>
      <c r="N166" s="198">
        <v>0</v>
      </c>
      <c r="O166" s="198">
        <v>0</v>
      </c>
      <c r="P166" s="198">
        <v>0</v>
      </c>
      <c r="Q166" s="231" t="s">
        <v>1037</v>
      </c>
      <c r="R166" s="231">
        <f t="shared" si="18"/>
        <v>0</v>
      </c>
      <c r="S166" s="161">
        <f t="shared" si="26"/>
        <v>0</v>
      </c>
      <c r="T166" s="220"/>
      <c r="U166" s="220"/>
      <c r="V166" s="232"/>
      <c r="W166" s="233"/>
      <c r="X166" s="232"/>
      <c r="Y166" s="233"/>
      <c r="Z166" s="232"/>
      <c r="AA166" s="233"/>
      <c r="AB166" s="232"/>
      <c r="AC166" s="233"/>
      <c r="AD166" s="232"/>
    </row>
    <row r="167" spans="1:30" s="253" customFormat="1" ht="15.75" hidden="1" customHeight="1" outlineLevel="1">
      <c r="A167" s="227"/>
      <c r="B167" s="184" t="s">
        <v>205</v>
      </c>
      <c r="C167" s="235"/>
      <c r="D167" s="236"/>
      <c r="E167" s="237"/>
      <c r="F167" s="197"/>
      <c r="G167" s="238"/>
      <c r="H167" s="197"/>
      <c r="I167" s="197">
        <f>SUM(I168:I173)</f>
        <v>5</v>
      </c>
      <c r="J167" s="197">
        <f>SUM(J168:J173)</f>
        <v>5</v>
      </c>
      <c r="K167" s="197">
        <f t="shared" ref="K167:P167" si="29">SUM(K168:K173)</f>
        <v>2</v>
      </c>
      <c r="L167" s="197">
        <f t="shared" si="29"/>
        <v>3</v>
      </c>
      <c r="M167" s="197">
        <f t="shared" si="29"/>
        <v>0</v>
      </c>
      <c r="N167" s="197">
        <f t="shared" si="29"/>
        <v>0</v>
      </c>
      <c r="O167" s="197">
        <f t="shared" si="29"/>
        <v>0</v>
      </c>
      <c r="P167" s="197">
        <f t="shared" si="29"/>
        <v>0</v>
      </c>
      <c r="Q167" s="231">
        <f t="shared" si="19"/>
        <v>0</v>
      </c>
      <c r="R167" s="231">
        <f t="shared" si="18"/>
        <v>2</v>
      </c>
      <c r="S167" s="197">
        <f>SUM(S168:S173)</f>
        <v>3</v>
      </c>
      <c r="T167" s="220"/>
      <c r="U167" s="220"/>
      <c r="V167" s="240"/>
      <c r="W167" s="239"/>
      <c r="X167" s="240"/>
      <c r="Y167" s="239"/>
      <c r="Z167" s="240"/>
      <c r="AA167" s="239"/>
      <c r="AB167" s="240"/>
      <c r="AC167" s="239"/>
      <c r="AD167" s="240"/>
    </row>
    <row r="168" spans="1:30" s="244" customFormat="1" ht="15.75" hidden="1" customHeight="1" outlineLevel="2">
      <c r="A168" s="227"/>
      <c r="B168" s="228" t="s">
        <v>241</v>
      </c>
      <c r="C168" s="235"/>
      <c r="D168" s="236"/>
      <c r="E168" s="237" t="s">
        <v>699</v>
      </c>
      <c r="F168" s="197"/>
      <c r="G168" s="238"/>
      <c r="H168" s="197" t="s">
        <v>698</v>
      </c>
      <c r="I168" s="197">
        <v>1</v>
      </c>
      <c r="J168" s="197">
        <v>1</v>
      </c>
      <c r="K168" s="197">
        <v>1</v>
      </c>
      <c r="L168" s="197">
        <v>0</v>
      </c>
      <c r="M168" s="198">
        <v>0</v>
      </c>
      <c r="N168" s="198">
        <v>0</v>
      </c>
      <c r="O168" s="198">
        <v>0</v>
      </c>
      <c r="P168" s="198">
        <v>0</v>
      </c>
      <c r="Q168" s="231">
        <f t="shared" si="19"/>
        <v>0</v>
      </c>
      <c r="R168" s="231">
        <f t="shared" si="18"/>
        <v>1</v>
      </c>
      <c r="S168" s="161">
        <f t="shared" si="26"/>
        <v>0</v>
      </c>
      <c r="T168" s="220"/>
      <c r="U168" s="220"/>
      <c r="V168" s="242"/>
      <c r="W168" s="243"/>
      <c r="X168" s="242"/>
      <c r="Y168" s="243"/>
      <c r="Z168" s="242"/>
      <c r="AA168" s="243"/>
      <c r="AB168" s="242"/>
      <c r="AC168" s="243"/>
      <c r="AD168" s="242"/>
    </row>
    <row r="169" spans="1:30" s="244" customFormat="1" ht="15.75" hidden="1" customHeight="1" outlineLevel="2">
      <c r="A169" s="227"/>
      <c r="B169" s="228" t="s">
        <v>242</v>
      </c>
      <c r="C169" s="235"/>
      <c r="D169" s="236"/>
      <c r="E169" s="237" t="s">
        <v>700</v>
      </c>
      <c r="F169" s="197"/>
      <c r="G169" s="238"/>
      <c r="H169" s="197" t="s">
        <v>701</v>
      </c>
      <c r="I169" s="197">
        <v>1</v>
      </c>
      <c r="J169" s="197">
        <v>1</v>
      </c>
      <c r="K169" s="197">
        <v>0</v>
      </c>
      <c r="L169" s="197">
        <v>1</v>
      </c>
      <c r="M169" s="198">
        <v>0</v>
      </c>
      <c r="N169" s="198">
        <v>0</v>
      </c>
      <c r="O169" s="198">
        <v>0</v>
      </c>
      <c r="P169" s="198">
        <v>0</v>
      </c>
      <c r="Q169" s="231">
        <f t="shared" si="19"/>
        <v>0</v>
      </c>
      <c r="R169" s="231">
        <f t="shared" si="18"/>
        <v>0</v>
      </c>
      <c r="S169" s="161">
        <f t="shared" si="26"/>
        <v>1</v>
      </c>
      <c r="T169" s="220"/>
      <c r="U169" s="220"/>
      <c r="V169" s="242"/>
      <c r="W169" s="243"/>
      <c r="X169" s="242"/>
      <c r="Y169" s="243"/>
      <c r="Z169" s="242"/>
      <c r="AA169" s="243"/>
      <c r="AB169" s="242"/>
      <c r="AC169" s="243"/>
      <c r="AD169" s="242"/>
    </row>
    <row r="170" spans="1:30" s="244" customFormat="1" ht="15.75" hidden="1" customHeight="1" outlineLevel="2">
      <c r="A170" s="227"/>
      <c r="B170" s="228" t="s">
        <v>243</v>
      </c>
      <c r="C170" s="235"/>
      <c r="D170" s="236"/>
      <c r="E170" s="237" t="s">
        <v>702</v>
      </c>
      <c r="F170" s="197"/>
      <c r="G170" s="238"/>
      <c r="H170" s="197" t="s">
        <v>703</v>
      </c>
      <c r="I170" s="197">
        <v>1</v>
      </c>
      <c r="J170" s="197">
        <v>1</v>
      </c>
      <c r="K170" s="197">
        <v>0</v>
      </c>
      <c r="L170" s="197">
        <v>1</v>
      </c>
      <c r="M170" s="198">
        <v>0</v>
      </c>
      <c r="N170" s="198">
        <v>0</v>
      </c>
      <c r="O170" s="198">
        <v>0</v>
      </c>
      <c r="P170" s="198">
        <v>0</v>
      </c>
      <c r="Q170" s="231">
        <f t="shared" si="19"/>
        <v>0</v>
      </c>
      <c r="R170" s="231">
        <f t="shared" si="18"/>
        <v>0</v>
      </c>
      <c r="S170" s="161">
        <f t="shared" si="26"/>
        <v>1</v>
      </c>
      <c r="T170" s="220"/>
      <c r="U170" s="220"/>
      <c r="V170" s="242"/>
      <c r="W170" s="243"/>
      <c r="X170" s="242"/>
      <c r="Y170" s="243"/>
      <c r="Z170" s="242"/>
      <c r="AA170" s="243"/>
      <c r="AB170" s="242"/>
      <c r="AC170" s="243"/>
      <c r="AD170" s="242"/>
    </row>
    <row r="171" spans="1:30" s="244" customFormat="1" ht="15.75" hidden="1" customHeight="1" outlineLevel="2">
      <c r="A171" s="227"/>
      <c r="B171" s="228" t="s">
        <v>244</v>
      </c>
      <c r="C171" s="235"/>
      <c r="D171" s="236"/>
      <c r="E171" s="237" t="s">
        <v>704</v>
      </c>
      <c r="F171" s="197"/>
      <c r="G171" s="238"/>
      <c r="H171" s="197" t="s">
        <v>705</v>
      </c>
      <c r="I171" s="197">
        <v>0</v>
      </c>
      <c r="J171" s="197">
        <v>0</v>
      </c>
      <c r="K171" s="197">
        <v>0</v>
      </c>
      <c r="L171" s="197">
        <v>0</v>
      </c>
      <c r="M171" s="197">
        <v>0</v>
      </c>
      <c r="N171" s="197">
        <v>0</v>
      </c>
      <c r="O171" s="197">
        <v>0</v>
      </c>
      <c r="P171" s="197">
        <v>0</v>
      </c>
      <c r="Q171" s="231">
        <f t="shared" si="19"/>
        <v>0</v>
      </c>
      <c r="R171" s="231">
        <f t="shared" si="18"/>
        <v>0</v>
      </c>
      <c r="S171" s="161">
        <f t="shared" si="26"/>
        <v>0</v>
      </c>
      <c r="T171" s="220"/>
      <c r="U171" s="220"/>
      <c r="V171" s="242"/>
      <c r="W171" s="243"/>
      <c r="X171" s="242"/>
      <c r="Y171" s="243"/>
      <c r="Z171" s="242"/>
      <c r="AA171" s="243"/>
      <c r="AB171" s="242"/>
      <c r="AC171" s="243"/>
      <c r="AD171" s="242"/>
    </row>
    <row r="172" spans="1:30" s="244" customFormat="1" ht="15.75" hidden="1" customHeight="1" outlineLevel="2">
      <c r="A172" s="227"/>
      <c r="B172" s="228" t="s">
        <v>706</v>
      </c>
      <c r="C172" s="235"/>
      <c r="D172" s="236"/>
      <c r="E172" s="237" t="s">
        <v>707</v>
      </c>
      <c r="F172" s="197"/>
      <c r="G172" s="238"/>
      <c r="H172" s="197" t="s">
        <v>708</v>
      </c>
      <c r="I172" s="197">
        <v>1</v>
      </c>
      <c r="J172" s="197">
        <v>1</v>
      </c>
      <c r="K172" s="197">
        <v>1</v>
      </c>
      <c r="L172" s="197">
        <v>0</v>
      </c>
      <c r="M172" s="198">
        <v>0</v>
      </c>
      <c r="N172" s="198">
        <v>0</v>
      </c>
      <c r="O172" s="198">
        <v>0</v>
      </c>
      <c r="P172" s="198">
        <v>0</v>
      </c>
      <c r="Q172" s="231">
        <f t="shared" si="19"/>
        <v>0</v>
      </c>
      <c r="R172" s="231">
        <f t="shared" si="18"/>
        <v>1</v>
      </c>
      <c r="S172" s="161">
        <f t="shared" si="26"/>
        <v>0</v>
      </c>
      <c r="T172" s="220"/>
      <c r="U172" s="220"/>
      <c r="V172" s="242"/>
      <c r="W172" s="243"/>
      <c r="X172" s="242"/>
      <c r="Y172" s="243"/>
      <c r="Z172" s="242"/>
      <c r="AA172" s="243"/>
      <c r="AB172" s="242"/>
      <c r="AC172" s="243"/>
      <c r="AD172" s="242"/>
    </row>
    <row r="173" spans="1:30" s="244" customFormat="1" ht="15.75" hidden="1" customHeight="1" outlineLevel="2">
      <c r="A173" s="227"/>
      <c r="B173" s="228" t="s">
        <v>245</v>
      </c>
      <c r="C173" s="235"/>
      <c r="D173" s="236"/>
      <c r="E173" s="237" t="s">
        <v>709</v>
      </c>
      <c r="F173" s="197"/>
      <c r="G173" s="238"/>
      <c r="H173" s="197" t="s">
        <v>710</v>
      </c>
      <c r="I173" s="197">
        <v>1</v>
      </c>
      <c r="J173" s="197">
        <v>1</v>
      </c>
      <c r="K173" s="197">
        <v>0</v>
      </c>
      <c r="L173" s="197">
        <v>1</v>
      </c>
      <c r="M173" s="198">
        <v>0</v>
      </c>
      <c r="N173" s="198">
        <v>0</v>
      </c>
      <c r="O173" s="198">
        <v>0</v>
      </c>
      <c r="P173" s="198">
        <v>0</v>
      </c>
      <c r="Q173" s="231">
        <f t="shared" si="19"/>
        <v>0</v>
      </c>
      <c r="R173" s="231">
        <f t="shared" si="18"/>
        <v>0</v>
      </c>
      <c r="S173" s="161">
        <f t="shared" si="26"/>
        <v>1</v>
      </c>
      <c r="T173" s="220"/>
      <c r="U173" s="220"/>
      <c r="V173" s="242"/>
      <c r="W173" s="243"/>
      <c r="X173" s="242"/>
      <c r="Y173" s="243"/>
      <c r="Z173" s="242"/>
      <c r="AA173" s="243"/>
      <c r="AB173" s="242"/>
      <c r="AC173" s="243"/>
      <c r="AD173" s="242"/>
    </row>
    <row r="174" spans="1:30" s="253" customFormat="1" ht="15.75" hidden="1" customHeight="1" outlineLevel="1">
      <c r="A174" s="227"/>
      <c r="B174" s="184" t="s">
        <v>13</v>
      </c>
      <c r="C174" s="235"/>
      <c r="D174" s="236"/>
      <c r="E174" s="237"/>
      <c r="F174" s="197"/>
      <c r="G174" s="238"/>
      <c r="H174" s="197"/>
      <c r="I174" s="197">
        <f>SUM(I175:I175)</f>
        <v>16</v>
      </c>
      <c r="J174" s="197">
        <f>SUM(J175:J175)</f>
        <v>16</v>
      </c>
      <c r="K174" s="197">
        <f t="shared" ref="K174:P174" si="30">SUM(K175:K175)</f>
        <v>16</v>
      </c>
      <c r="L174" s="197">
        <f t="shared" si="30"/>
        <v>0</v>
      </c>
      <c r="M174" s="197">
        <f t="shared" si="30"/>
        <v>0</v>
      </c>
      <c r="N174" s="197">
        <f t="shared" si="30"/>
        <v>0</v>
      </c>
      <c r="O174" s="197">
        <f t="shared" si="30"/>
        <v>0</v>
      </c>
      <c r="P174" s="197">
        <f t="shared" si="30"/>
        <v>0</v>
      </c>
      <c r="Q174" s="231">
        <f t="shared" si="19"/>
        <v>0</v>
      </c>
      <c r="R174" s="231">
        <f t="shared" si="18"/>
        <v>16</v>
      </c>
      <c r="S174" s="197">
        <f>SUM(S175:S175)</f>
        <v>0</v>
      </c>
      <c r="T174" s="220"/>
      <c r="U174" s="220"/>
      <c r="V174" s="240"/>
      <c r="W174" s="239"/>
      <c r="X174" s="240"/>
      <c r="Y174" s="239"/>
      <c r="Z174" s="240"/>
      <c r="AA174" s="239"/>
      <c r="AB174" s="240"/>
      <c r="AC174" s="239"/>
      <c r="AD174" s="240"/>
    </row>
    <row r="175" spans="1:30" s="244" customFormat="1" ht="15.75" hidden="1" customHeight="1" outlineLevel="2">
      <c r="A175" s="227"/>
      <c r="B175" s="228" t="s">
        <v>246</v>
      </c>
      <c r="C175" s="235"/>
      <c r="D175" s="236"/>
      <c r="E175" s="237" t="s">
        <v>696</v>
      </c>
      <c r="F175" s="241"/>
      <c r="G175" s="238"/>
      <c r="H175" s="197" t="s">
        <v>697</v>
      </c>
      <c r="I175" s="197">
        <v>16</v>
      </c>
      <c r="J175" s="197">
        <v>16</v>
      </c>
      <c r="K175" s="197">
        <v>16</v>
      </c>
      <c r="L175" s="197">
        <v>0</v>
      </c>
      <c r="M175" s="198">
        <v>0</v>
      </c>
      <c r="N175" s="198">
        <v>0</v>
      </c>
      <c r="O175" s="198">
        <v>0</v>
      </c>
      <c r="P175" s="198">
        <v>0</v>
      </c>
      <c r="Q175" s="231">
        <f t="shared" si="19"/>
        <v>0</v>
      </c>
      <c r="R175" s="231">
        <f t="shared" si="18"/>
        <v>16</v>
      </c>
      <c r="S175" s="161">
        <f t="shared" si="26"/>
        <v>0</v>
      </c>
      <c r="T175" s="220"/>
      <c r="U175" s="220"/>
      <c r="V175" s="242"/>
      <c r="W175" s="243"/>
      <c r="X175" s="242"/>
      <c r="Y175" s="243"/>
      <c r="Z175" s="242"/>
      <c r="AA175" s="243"/>
      <c r="AB175" s="242"/>
      <c r="AC175" s="243"/>
      <c r="AD175" s="242"/>
    </row>
    <row r="176" spans="1:30" s="244" customFormat="1" ht="33" customHeight="1" collapsed="1">
      <c r="A176" s="246" t="s">
        <v>320</v>
      </c>
      <c r="B176" s="249" t="s">
        <v>854</v>
      </c>
      <c r="C176" s="235"/>
      <c r="D176" s="236"/>
      <c r="E176" s="262"/>
      <c r="F176" s="263"/>
      <c r="G176" s="264"/>
      <c r="H176" s="197"/>
      <c r="I176" s="199">
        <f t="shared" ref="I176:P176" si="31">SUM(I177:I181)</f>
        <v>10</v>
      </c>
      <c r="J176" s="199">
        <f t="shared" si="31"/>
        <v>0</v>
      </c>
      <c r="K176" s="199">
        <f t="shared" si="31"/>
        <v>0</v>
      </c>
      <c r="L176" s="199">
        <f t="shared" si="31"/>
        <v>0</v>
      </c>
      <c r="M176" s="199">
        <f t="shared" si="31"/>
        <v>0</v>
      </c>
      <c r="N176" s="199">
        <f t="shared" si="31"/>
        <v>0</v>
      </c>
      <c r="O176" s="199">
        <f t="shared" si="31"/>
        <v>0</v>
      </c>
      <c r="P176" s="199">
        <f t="shared" si="31"/>
        <v>0</v>
      </c>
      <c r="Q176" s="226">
        <f t="shared" si="19"/>
        <v>0</v>
      </c>
      <c r="R176" s="226">
        <f t="shared" si="18"/>
        <v>0</v>
      </c>
      <c r="S176" s="199">
        <f>S177+S181</f>
        <v>0</v>
      </c>
      <c r="T176" s="220"/>
      <c r="U176" s="220"/>
      <c r="V176" s="242"/>
      <c r="W176" s="243"/>
      <c r="X176" s="242"/>
      <c r="Y176" s="243"/>
      <c r="Z176" s="242"/>
      <c r="AA176" s="243"/>
      <c r="AB176" s="242"/>
      <c r="AC176" s="243"/>
      <c r="AD176" s="242"/>
    </row>
    <row r="177" spans="1:30" s="254" customFormat="1" ht="33.75" hidden="1" customHeight="1" outlineLevel="1">
      <c r="A177" s="246"/>
      <c r="B177" s="228" t="s">
        <v>345</v>
      </c>
      <c r="C177" s="222"/>
      <c r="D177" s="223"/>
      <c r="E177" s="166" t="s">
        <v>488</v>
      </c>
      <c r="F177" s="265"/>
      <c r="G177" s="247"/>
      <c r="H177" s="199" t="s">
        <v>489</v>
      </c>
      <c r="I177" s="197">
        <v>4</v>
      </c>
      <c r="J177" s="202">
        <v>0</v>
      </c>
      <c r="K177" s="202">
        <v>0</v>
      </c>
      <c r="L177" s="202">
        <v>0</v>
      </c>
      <c r="M177" s="198">
        <v>0</v>
      </c>
      <c r="N177" s="198">
        <v>0</v>
      </c>
      <c r="O177" s="198">
        <v>0</v>
      </c>
      <c r="P177" s="198">
        <v>0</v>
      </c>
      <c r="Q177" s="226">
        <f t="shared" si="19"/>
        <v>0</v>
      </c>
      <c r="R177" s="226">
        <f t="shared" si="18"/>
        <v>0</v>
      </c>
      <c r="S177" s="161">
        <f t="shared" si="26"/>
        <v>0</v>
      </c>
      <c r="T177" s="220"/>
      <c r="U177" s="220"/>
      <c r="V177" s="232"/>
      <c r="W177" s="233"/>
      <c r="X177" s="232"/>
      <c r="Y177" s="233"/>
      <c r="Z177" s="232"/>
      <c r="AA177" s="233"/>
      <c r="AB177" s="232"/>
      <c r="AC177" s="233"/>
      <c r="AD177" s="232"/>
    </row>
    <row r="178" spans="1:30" s="254" customFormat="1" ht="33.75" hidden="1" customHeight="1" outlineLevel="1">
      <c r="A178" s="246"/>
      <c r="B178" s="228" t="s">
        <v>1284</v>
      </c>
      <c r="C178" s="222"/>
      <c r="D178" s="223"/>
      <c r="E178" s="166"/>
      <c r="F178" s="265"/>
      <c r="G178" s="247"/>
      <c r="H178" s="199"/>
      <c r="I178" s="197">
        <v>1</v>
      </c>
      <c r="J178" s="202">
        <v>0</v>
      </c>
      <c r="K178" s="202">
        <v>0</v>
      </c>
      <c r="L178" s="202">
        <v>0</v>
      </c>
      <c r="M178" s="198">
        <v>0</v>
      </c>
      <c r="N178" s="198">
        <v>0</v>
      </c>
      <c r="O178" s="198">
        <v>0</v>
      </c>
      <c r="P178" s="198">
        <v>0</v>
      </c>
      <c r="Q178" s="226">
        <f>M178+N178+O178+P178</f>
        <v>0</v>
      </c>
      <c r="R178" s="226">
        <f>K178+Q178</f>
        <v>0</v>
      </c>
      <c r="S178" s="161">
        <f>IF(J178-R178&lt;0,0,J178-R178)</f>
        <v>0</v>
      </c>
      <c r="T178" s="220"/>
      <c r="U178" s="220"/>
      <c r="V178" s="232"/>
      <c r="W178" s="233"/>
      <c r="X178" s="232"/>
      <c r="Y178" s="233"/>
      <c r="Z178" s="232"/>
      <c r="AA178" s="233"/>
      <c r="AB178" s="232"/>
      <c r="AC178" s="233"/>
      <c r="AD178" s="232"/>
    </row>
    <row r="179" spans="1:30" s="254" customFormat="1" ht="33.75" hidden="1" customHeight="1" outlineLevel="1">
      <c r="A179" s="246"/>
      <c r="B179" s="228" t="s">
        <v>1285</v>
      </c>
      <c r="C179" s="222"/>
      <c r="D179" s="223"/>
      <c r="E179" s="166"/>
      <c r="F179" s="265"/>
      <c r="G179" s="247"/>
      <c r="H179" s="199"/>
      <c r="I179" s="197">
        <v>2</v>
      </c>
      <c r="J179" s="202">
        <v>0</v>
      </c>
      <c r="K179" s="202">
        <v>0</v>
      </c>
      <c r="L179" s="202">
        <v>0</v>
      </c>
      <c r="M179" s="198">
        <v>0</v>
      </c>
      <c r="N179" s="198">
        <v>0</v>
      </c>
      <c r="O179" s="198">
        <v>0</v>
      </c>
      <c r="P179" s="198">
        <v>0</v>
      </c>
      <c r="Q179" s="226">
        <f>M179+N179+O179+P179</f>
        <v>0</v>
      </c>
      <c r="R179" s="226">
        <f>K179+Q179</f>
        <v>0</v>
      </c>
      <c r="S179" s="161">
        <f>IF(J179-R179&lt;0,0,J179-R179)</f>
        <v>0</v>
      </c>
      <c r="T179" s="220"/>
      <c r="U179" s="220"/>
      <c r="V179" s="232"/>
      <c r="W179" s="233"/>
      <c r="X179" s="232"/>
      <c r="Y179" s="233"/>
      <c r="Z179" s="232"/>
      <c r="AA179" s="233"/>
      <c r="AB179" s="232"/>
      <c r="AC179" s="233"/>
      <c r="AD179" s="232"/>
    </row>
    <row r="180" spans="1:30" s="254" customFormat="1" ht="33.75" hidden="1" customHeight="1" outlineLevel="1">
      <c r="A180" s="246"/>
      <c r="B180" s="228" t="s">
        <v>1286</v>
      </c>
      <c r="C180" s="222"/>
      <c r="D180" s="223"/>
      <c r="E180" s="166"/>
      <c r="F180" s="265"/>
      <c r="G180" s="247"/>
      <c r="H180" s="199"/>
      <c r="I180" s="197">
        <v>2</v>
      </c>
      <c r="J180" s="202">
        <v>0</v>
      </c>
      <c r="K180" s="202">
        <v>0</v>
      </c>
      <c r="L180" s="202">
        <v>0</v>
      </c>
      <c r="M180" s="198">
        <v>0</v>
      </c>
      <c r="N180" s="198">
        <v>0</v>
      </c>
      <c r="O180" s="198">
        <v>0</v>
      </c>
      <c r="P180" s="198">
        <v>0</v>
      </c>
      <c r="Q180" s="226">
        <f>M180+N180+O180+P180</f>
        <v>0</v>
      </c>
      <c r="R180" s="226">
        <f>K180+Q180</f>
        <v>0</v>
      </c>
      <c r="S180" s="161">
        <f>IF(J180-R180&lt;0,0,J180-R180)</f>
        <v>0</v>
      </c>
      <c r="T180" s="220"/>
      <c r="U180" s="220"/>
      <c r="V180" s="232"/>
      <c r="W180" s="233"/>
      <c r="X180" s="232"/>
      <c r="Y180" s="233"/>
      <c r="Z180" s="232"/>
      <c r="AA180" s="233"/>
      <c r="AB180" s="232"/>
      <c r="AC180" s="233"/>
      <c r="AD180" s="232"/>
    </row>
    <row r="181" spans="1:30" s="253" customFormat="1" ht="33" hidden="1" customHeight="1" outlineLevel="1">
      <c r="A181" s="246"/>
      <c r="B181" s="228" t="s">
        <v>1287</v>
      </c>
      <c r="C181" s="235"/>
      <c r="D181" s="236"/>
      <c r="E181" s="237"/>
      <c r="F181" s="197"/>
      <c r="G181" s="238"/>
      <c r="H181" s="197"/>
      <c r="I181" s="197">
        <v>1</v>
      </c>
      <c r="J181" s="202">
        <v>0</v>
      </c>
      <c r="K181" s="202">
        <v>0</v>
      </c>
      <c r="L181" s="202">
        <v>0</v>
      </c>
      <c r="M181" s="198">
        <v>0</v>
      </c>
      <c r="N181" s="198">
        <v>0</v>
      </c>
      <c r="O181" s="198">
        <v>0</v>
      </c>
      <c r="P181" s="198">
        <v>0</v>
      </c>
      <c r="Q181" s="226">
        <f t="shared" si="19"/>
        <v>0</v>
      </c>
      <c r="R181" s="226">
        <f t="shared" si="18"/>
        <v>0</v>
      </c>
      <c r="S181" s="161">
        <f t="shared" si="26"/>
        <v>0</v>
      </c>
      <c r="T181" s="220"/>
      <c r="U181" s="220"/>
      <c r="V181" s="240"/>
      <c r="W181" s="239"/>
      <c r="X181" s="240"/>
      <c r="Y181" s="239"/>
      <c r="Z181" s="240"/>
      <c r="AA181" s="239"/>
      <c r="AB181" s="240"/>
      <c r="AC181" s="239"/>
      <c r="AD181" s="240"/>
    </row>
    <row r="182" spans="1:30" s="253" customFormat="1" ht="33" customHeight="1" collapsed="1">
      <c r="A182" s="246" t="s">
        <v>440</v>
      </c>
      <c r="B182" s="249" t="s">
        <v>855</v>
      </c>
      <c r="C182" s="235"/>
      <c r="D182" s="236"/>
      <c r="E182" s="237"/>
      <c r="F182" s="197"/>
      <c r="G182" s="238"/>
      <c r="H182" s="197"/>
      <c r="I182" s="199">
        <f>SUM(I183:I192)</f>
        <v>29</v>
      </c>
      <c r="J182" s="199">
        <f>SUM(J183:J192)</f>
        <v>3</v>
      </c>
      <c r="K182" s="199">
        <f>SUM(K183:K192)</f>
        <v>12</v>
      </c>
      <c r="L182" s="199">
        <f>SUM(L183:L192)</f>
        <v>0</v>
      </c>
      <c r="M182" s="199">
        <f>M183+M189+M190+M192+M184</f>
        <v>1</v>
      </c>
      <c r="N182" s="199">
        <f>N183+N189+N190+N192+N184</f>
        <v>0</v>
      </c>
      <c r="O182" s="200">
        <f>O183+O189+O190+O191+O192+O184</f>
        <v>0</v>
      </c>
      <c r="P182" s="199">
        <f>P183+P189+P190+P192+P184</f>
        <v>0</v>
      </c>
      <c r="Q182" s="226">
        <f t="shared" si="19"/>
        <v>1</v>
      </c>
      <c r="R182" s="226">
        <f t="shared" si="18"/>
        <v>13</v>
      </c>
      <c r="S182" s="199">
        <f>SUM(S183:S192)</f>
        <v>0</v>
      </c>
      <c r="T182" s="220"/>
      <c r="U182" s="220"/>
      <c r="V182" s="240"/>
      <c r="W182" s="239"/>
      <c r="X182" s="240"/>
      <c r="Y182" s="239"/>
      <c r="Z182" s="240"/>
      <c r="AA182" s="239"/>
      <c r="AB182" s="240"/>
      <c r="AC182" s="239"/>
      <c r="AD182" s="240"/>
    </row>
    <row r="183" spans="1:30" s="254" customFormat="1" ht="63" hidden="1" outlineLevel="1">
      <c r="A183" s="246"/>
      <c r="B183" s="228" t="s">
        <v>346</v>
      </c>
      <c r="C183" s="222">
        <v>40571</v>
      </c>
      <c r="D183" s="223" t="s">
        <v>320</v>
      </c>
      <c r="E183" s="166" t="s">
        <v>247</v>
      </c>
      <c r="F183" s="199" t="s">
        <v>248</v>
      </c>
      <c r="G183" s="238" t="s">
        <v>249</v>
      </c>
      <c r="H183" s="199" t="s">
        <v>250</v>
      </c>
      <c r="I183" s="197">
        <v>5</v>
      </c>
      <c r="J183" s="202">
        <v>0</v>
      </c>
      <c r="K183" s="202">
        <v>1</v>
      </c>
      <c r="L183" s="202">
        <v>0</v>
      </c>
      <c r="M183" s="198">
        <v>0</v>
      </c>
      <c r="N183" s="198">
        <v>0</v>
      </c>
      <c r="O183" s="198">
        <v>0</v>
      </c>
      <c r="P183" s="198">
        <v>0</v>
      </c>
      <c r="Q183" s="226">
        <f t="shared" si="19"/>
        <v>0</v>
      </c>
      <c r="R183" s="226">
        <f t="shared" si="18"/>
        <v>1</v>
      </c>
      <c r="S183" s="161">
        <f t="shared" si="26"/>
        <v>0</v>
      </c>
      <c r="T183" s="220"/>
      <c r="U183" s="220"/>
      <c r="V183" s="232"/>
      <c r="W183" s="233"/>
      <c r="X183" s="232"/>
      <c r="Y183" s="233"/>
      <c r="Z183" s="232"/>
      <c r="AA183" s="233"/>
      <c r="AB183" s="232"/>
      <c r="AC183" s="233"/>
      <c r="AD183" s="232"/>
    </row>
    <row r="184" spans="1:30" s="254" customFormat="1" ht="30.75" hidden="1" customHeight="1" outlineLevel="1">
      <c r="A184" s="246"/>
      <c r="B184" s="228" t="s">
        <v>932</v>
      </c>
      <c r="C184" s="222"/>
      <c r="D184" s="223"/>
      <c r="E184" s="166" t="s">
        <v>1410</v>
      </c>
      <c r="F184" s="199"/>
      <c r="G184" s="238"/>
      <c r="H184" s="199" t="s">
        <v>1411</v>
      </c>
      <c r="I184" s="197">
        <v>1</v>
      </c>
      <c r="J184" s="202">
        <v>0</v>
      </c>
      <c r="K184" s="202">
        <v>0</v>
      </c>
      <c r="L184" s="202">
        <v>0</v>
      </c>
      <c r="M184" s="198">
        <v>0</v>
      </c>
      <c r="N184" s="198">
        <v>0</v>
      </c>
      <c r="O184" s="198">
        <v>0</v>
      </c>
      <c r="P184" s="198">
        <v>0</v>
      </c>
      <c r="Q184" s="226">
        <f t="shared" si="19"/>
        <v>0</v>
      </c>
      <c r="R184" s="226">
        <f t="shared" si="18"/>
        <v>0</v>
      </c>
      <c r="S184" s="161">
        <f t="shared" si="26"/>
        <v>0</v>
      </c>
      <c r="T184" s="220"/>
      <c r="U184" s="220"/>
      <c r="V184" s="232"/>
      <c r="W184" s="233"/>
      <c r="X184" s="232"/>
      <c r="Y184" s="233"/>
      <c r="Z184" s="232"/>
      <c r="AA184" s="233"/>
      <c r="AB184" s="232"/>
      <c r="AC184" s="233"/>
      <c r="AD184" s="232"/>
    </row>
    <row r="185" spans="1:30" s="254" customFormat="1" ht="30.75" hidden="1" customHeight="1" outlineLevel="1">
      <c r="A185" s="246"/>
      <c r="B185" s="228" t="s">
        <v>1121</v>
      </c>
      <c r="C185" s="222"/>
      <c r="D185" s="223"/>
      <c r="E185" s="166" t="s">
        <v>1412</v>
      </c>
      <c r="F185" s="199"/>
      <c r="G185" s="238"/>
      <c r="H185" s="199" t="s">
        <v>1413</v>
      </c>
      <c r="I185" s="197">
        <v>1</v>
      </c>
      <c r="J185" s="202">
        <v>0</v>
      </c>
      <c r="K185" s="202">
        <v>0</v>
      </c>
      <c r="L185" s="202">
        <v>0</v>
      </c>
      <c r="M185" s="198">
        <v>0</v>
      </c>
      <c r="N185" s="198">
        <v>0</v>
      </c>
      <c r="O185" s="198">
        <v>0</v>
      </c>
      <c r="P185" s="198">
        <v>0</v>
      </c>
      <c r="Q185" s="226">
        <f t="shared" si="19"/>
        <v>0</v>
      </c>
      <c r="R185" s="226">
        <f t="shared" si="18"/>
        <v>0</v>
      </c>
      <c r="S185" s="161">
        <f t="shared" si="26"/>
        <v>0</v>
      </c>
      <c r="T185" s="220"/>
      <c r="U185" s="220"/>
      <c r="V185" s="232"/>
      <c r="W185" s="233"/>
      <c r="X185" s="232"/>
      <c r="Y185" s="233"/>
      <c r="Z185" s="232"/>
      <c r="AA185" s="233"/>
      <c r="AB185" s="232"/>
      <c r="AC185" s="233"/>
      <c r="AD185" s="232"/>
    </row>
    <row r="186" spans="1:30" s="254" customFormat="1" ht="30.75" hidden="1" customHeight="1" outlineLevel="1">
      <c r="A186" s="246"/>
      <c r="B186" s="228" t="s">
        <v>1122</v>
      </c>
      <c r="C186" s="222"/>
      <c r="D186" s="223"/>
      <c r="E186" s="166" t="s">
        <v>1414</v>
      </c>
      <c r="F186" s="199"/>
      <c r="G186" s="238"/>
      <c r="H186" s="199" t="s">
        <v>1415</v>
      </c>
      <c r="I186" s="197">
        <v>1</v>
      </c>
      <c r="J186" s="202">
        <v>0</v>
      </c>
      <c r="K186" s="202">
        <v>0</v>
      </c>
      <c r="L186" s="202">
        <v>0</v>
      </c>
      <c r="M186" s="198">
        <v>0</v>
      </c>
      <c r="N186" s="198">
        <v>0</v>
      </c>
      <c r="O186" s="198">
        <v>0</v>
      </c>
      <c r="P186" s="198">
        <v>0</v>
      </c>
      <c r="Q186" s="226">
        <f t="shared" si="19"/>
        <v>0</v>
      </c>
      <c r="R186" s="226">
        <f>K186+Q186</f>
        <v>0</v>
      </c>
      <c r="S186" s="161">
        <f t="shared" si="26"/>
        <v>0</v>
      </c>
      <c r="T186" s="220"/>
      <c r="U186" s="220"/>
      <c r="V186" s="232"/>
      <c r="W186" s="233"/>
      <c r="X186" s="232"/>
      <c r="Y186" s="233"/>
      <c r="Z186" s="232"/>
      <c r="AA186" s="233"/>
      <c r="AB186" s="232"/>
      <c r="AC186" s="233"/>
      <c r="AD186" s="232"/>
    </row>
    <row r="187" spans="1:30" s="254" customFormat="1" ht="30.75" hidden="1" customHeight="1" outlineLevel="1">
      <c r="A187" s="246"/>
      <c r="B187" s="228" t="s">
        <v>1123</v>
      </c>
      <c r="C187" s="222"/>
      <c r="D187" s="223"/>
      <c r="E187" s="166" t="s">
        <v>1416</v>
      </c>
      <c r="F187" s="199"/>
      <c r="G187" s="238"/>
      <c r="H187" s="199" t="s">
        <v>1417</v>
      </c>
      <c r="I187" s="197">
        <v>1</v>
      </c>
      <c r="J187" s="202">
        <v>0</v>
      </c>
      <c r="K187" s="202">
        <v>0</v>
      </c>
      <c r="L187" s="202">
        <v>0</v>
      </c>
      <c r="M187" s="198">
        <v>0</v>
      </c>
      <c r="N187" s="198">
        <v>0</v>
      </c>
      <c r="O187" s="198">
        <v>0</v>
      </c>
      <c r="P187" s="198">
        <v>0</v>
      </c>
      <c r="Q187" s="226">
        <f t="shared" si="19"/>
        <v>0</v>
      </c>
      <c r="R187" s="226">
        <f>K187+Q187</f>
        <v>0</v>
      </c>
      <c r="S187" s="161">
        <f t="shared" si="26"/>
        <v>0</v>
      </c>
      <c r="T187" s="220"/>
      <c r="U187" s="220"/>
      <c r="V187" s="232"/>
      <c r="W187" s="233"/>
      <c r="X187" s="232"/>
      <c r="Y187" s="233"/>
      <c r="Z187" s="232"/>
      <c r="AA187" s="233"/>
      <c r="AB187" s="232"/>
      <c r="AC187" s="233"/>
      <c r="AD187" s="232"/>
    </row>
    <row r="188" spans="1:30" s="254" customFormat="1" ht="30.75" hidden="1" customHeight="1" outlineLevel="1">
      <c r="A188" s="246"/>
      <c r="B188" s="228" t="s">
        <v>1125</v>
      </c>
      <c r="C188" s="222"/>
      <c r="D188" s="223"/>
      <c r="E188" s="166" t="s">
        <v>1418</v>
      </c>
      <c r="F188" s="199"/>
      <c r="G188" s="238"/>
      <c r="H188" s="199" t="s">
        <v>1419</v>
      </c>
      <c r="I188" s="197">
        <v>1</v>
      </c>
      <c r="J188" s="202">
        <v>0</v>
      </c>
      <c r="K188" s="202">
        <v>0</v>
      </c>
      <c r="L188" s="202">
        <v>0</v>
      </c>
      <c r="M188" s="198">
        <v>0</v>
      </c>
      <c r="N188" s="198">
        <v>0</v>
      </c>
      <c r="O188" s="198">
        <v>0</v>
      </c>
      <c r="P188" s="198">
        <v>0</v>
      </c>
      <c r="Q188" s="226">
        <f t="shared" si="19"/>
        <v>0</v>
      </c>
      <c r="R188" s="226">
        <f>K188+Q188</f>
        <v>0</v>
      </c>
      <c r="S188" s="161">
        <f t="shared" si="26"/>
        <v>0</v>
      </c>
      <c r="T188" s="220"/>
      <c r="U188" s="220"/>
      <c r="V188" s="232"/>
      <c r="W188" s="233"/>
      <c r="X188" s="232"/>
      <c r="Y188" s="233"/>
      <c r="Z188" s="232"/>
      <c r="AA188" s="233"/>
      <c r="AB188" s="232"/>
      <c r="AC188" s="233"/>
      <c r="AD188" s="232"/>
    </row>
    <row r="189" spans="1:30" s="254" customFormat="1" ht="30.75" hidden="1" customHeight="1" outlineLevel="1">
      <c r="A189" s="246"/>
      <c r="B189" s="228" t="s">
        <v>258</v>
      </c>
      <c r="C189" s="222"/>
      <c r="D189" s="223"/>
      <c r="E189" s="166" t="s">
        <v>468</v>
      </c>
      <c r="F189" s="199"/>
      <c r="G189" s="238"/>
      <c r="H189" s="199" t="s">
        <v>469</v>
      </c>
      <c r="I189" s="197">
        <v>3</v>
      </c>
      <c r="J189" s="202">
        <v>2</v>
      </c>
      <c r="K189" s="202">
        <v>3</v>
      </c>
      <c r="L189" s="202">
        <v>0</v>
      </c>
      <c r="M189" s="198">
        <v>0</v>
      </c>
      <c r="N189" s="198">
        <v>0</v>
      </c>
      <c r="O189" s="198">
        <v>0</v>
      </c>
      <c r="P189" s="198">
        <v>0</v>
      </c>
      <c r="Q189" s="226">
        <f t="shared" si="19"/>
        <v>0</v>
      </c>
      <c r="R189" s="226">
        <f t="shared" ref="R189:R274" si="32">K189+Q189</f>
        <v>3</v>
      </c>
      <c r="S189" s="161">
        <f t="shared" si="26"/>
        <v>0</v>
      </c>
      <c r="T189" s="220"/>
      <c r="U189" s="220"/>
      <c r="V189" s="232"/>
      <c r="W189" s="233"/>
      <c r="X189" s="232"/>
      <c r="Y189" s="233"/>
      <c r="Z189" s="232"/>
      <c r="AA189" s="233"/>
      <c r="AB189" s="232"/>
      <c r="AC189" s="233"/>
      <c r="AD189" s="232"/>
    </row>
    <row r="190" spans="1:30" s="254" customFormat="1" ht="30.75" hidden="1" customHeight="1" outlineLevel="1">
      <c r="A190" s="246"/>
      <c r="B190" s="228" t="s">
        <v>470</v>
      </c>
      <c r="C190" s="222"/>
      <c r="D190" s="223"/>
      <c r="E190" s="166" t="s">
        <v>1420</v>
      </c>
      <c r="F190" s="199"/>
      <c r="G190" s="238"/>
      <c r="H190" s="199" t="s">
        <v>1421</v>
      </c>
      <c r="I190" s="197">
        <v>1</v>
      </c>
      <c r="J190" s="202">
        <v>0</v>
      </c>
      <c r="K190" s="202">
        <v>1</v>
      </c>
      <c r="L190" s="202">
        <v>0</v>
      </c>
      <c r="M190" s="198">
        <v>0</v>
      </c>
      <c r="N190" s="198">
        <v>0</v>
      </c>
      <c r="O190" s="198">
        <v>0</v>
      </c>
      <c r="P190" s="198">
        <v>0</v>
      </c>
      <c r="Q190" s="226">
        <f t="shared" si="19"/>
        <v>0</v>
      </c>
      <c r="R190" s="226">
        <f t="shared" si="32"/>
        <v>1</v>
      </c>
      <c r="S190" s="161">
        <f t="shared" si="26"/>
        <v>0</v>
      </c>
      <c r="T190" s="220"/>
      <c r="U190" s="220"/>
      <c r="V190" s="232"/>
      <c r="W190" s="233"/>
      <c r="X190" s="232"/>
      <c r="Y190" s="233"/>
      <c r="Z190" s="232"/>
      <c r="AA190" s="233"/>
      <c r="AB190" s="232"/>
      <c r="AC190" s="233"/>
      <c r="AD190" s="232"/>
    </row>
    <row r="191" spans="1:30" s="254" customFormat="1" ht="30.75" hidden="1" customHeight="1" outlineLevel="1">
      <c r="A191" s="246"/>
      <c r="B191" s="228" t="s">
        <v>1070</v>
      </c>
      <c r="C191" s="222"/>
      <c r="D191" s="223"/>
      <c r="E191" s="166" t="s">
        <v>1422</v>
      </c>
      <c r="F191" s="199"/>
      <c r="G191" s="238"/>
      <c r="H191" s="199" t="s">
        <v>1423</v>
      </c>
      <c r="I191" s="197">
        <v>1</v>
      </c>
      <c r="J191" s="202">
        <v>0</v>
      </c>
      <c r="K191" s="202">
        <v>1</v>
      </c>
      <c r="L191" s="202">
        <v>0</v>
      </c>
      <c r="M191" s="198">
        <v>0</v>
      </c>
      <c r="N191" s="198">
        <v>0</v>
      </c>
      <c r="O191" s="198">
        <v>0</v>
      </c>
      <c r="P191" s="198">
        <v>0</v>
      </c>
      <c r="Q191" s="226">
        <f t="shared" si="19"/>
        <v>0</v>
      </c>
      <c r="R191" s="226">
        <f t="shared" si="32"/>
        <v>1</v>
      </c>
      <c r="S191" s="161">
        <f t="shared" si="26"/>
        <v>0</v>
      </c>
      <c r="T191" s="220"/>
      <c r="U191" s="220"/>
      <c r="V191" s="232"/>
      <c r="W191" s="233"/>
      <c r="X191" s="232"/>
      <c r="Y191" s="233"/>
      <c r="Z191" s="232"/>
      <c r="AA191" s="233"/>
      <c r="AB191" s="232"/>
      <c r="AC191" s="233"/>
      <c r="AD191" s="232"/>
    </row>
    <row r="192" spans="1:30" s="253" customFormat="1" ht="15.75" hidden="1" customHeight="1" outlineLevel="1">
      <c r="A192" s="246"/>
      <c r="B192" s="184" t="s">
        <v>13</v>
      </c>
      <c r="C192" s="235"/>
      <c r="D192" s="236"/>
      <c r="E192" s="237"/>
      <c r="F192" s="197"/>
      <c r="G192" s="238"/>
      <c r="H192" s="197"/>
      <c r="I192" s="197">
        <f t="shared" ref="I192:P192" si="33">SUM(I193:I196)</f>
        <v>14</v>
      </c>
      <c r="J192" s="197">
        <f t="shared" si="33"/>
        <v>1</v>
      </c>
      <c r="K192" s="197">
        <f t="shared" si="33"/>
        <v>6</v>
      </c>
      <c r="L192" s="197">
        <f t="shared" si="33"/>
        <v>0</v>
      </c>
      <c r="M192" s="197">
        <f t="shared" si="33"/>
        <v>1</v>
      </c>
      <c r="N192" s="197">
        <f t="shared" si="33"/>
        <v>0</v>
      </c>
      <c r="O192" s="197">
        <f t="shared" si="33"/>
        <v>0</v>
      </c>
      <c r="P192" s="197">
        <f t="shared" si="33"/>
        <v>0</v>
      </c>
      <c r="Q192" s="226">
        <f t="shared" si="19"/>
        <v>1</v>
      </c>
      <c r="R192" s="226">
        <f t="shared" si="32"/>
        <v>7</v>
      </c>
      <c r="S192" s="197">
        <f>SUM(S193:S196)</f>
        <v>0</v>
      </c>
      <c r="T192" s="220"/>
      <c r="U192" s="220"/>
      <c r="V192" s="240"/>
      <c r="W192" s="239"/>
      <c r="X192" s="240"/>
      <c r="Y192" s="239"/>
      <c r="Z192" s="240"/>
      <c r="AA192" s="239"/>
      <c r="AB192" s="240"/>
      <c r="AC192" s="239"/>
      <c r="AD192" s="240"/>
    </row>
    <row r="193" spans="1:30" s="244" customFormat="1" ht="31.7" hidden="1" customHeight="1" outlineLevel="1">
      <c r="A193" s="246"/>
      <c r="B193" s="228" t="s">
        <v>251</v>
      </c>
      <c r="C193" s="235"/>
      <c r="D193" s="236"/>
      <c r="E193" s="237" t="s">
        <v>252</v>
      </c>
      <c r="F193" s="197" t="s">
        <v>138</v>
      </c>
      <c r="G193" s="238"/>
      <c r="H193" s="197" t="s">
        <v>253</v>
      </c>
      <c r="I193" s="197">
        <v>1</v>
      </c>
      <c r="J193" s="197">
        <v>0</v>
      </c>
      <c r="K193" s="197">
        <v>0</v>
      </c>
      <c r="L193" s="197">
        <v>0</v>
      </c>
      <c r="M193" s="198">
        <v>0</v>
      </c>
      <c r="N193" s="198">
        <v>0</v>
      </c>
      <c r="O193" s="198">
        <v>0</v>
      </c>
      <c r="P193" s="198">
        <v>0</v>
      </c>
      <c r="Q193" s="226">
        <f t="shared" si="19"/>
        <v>0</v>
      </c>
      <c r="R193" s="226">
        <f t="shared" si="32"/>
        <v>0</v>
      </c>
      <c r="S193" s="161">
        <f t="shared" si="26"/>
        <v>0</v>
      </c>
      <c r="T193" s="220"/>
      <c r="U193" s="220"/>
      <c r="V193" s="242"/>
      <c r="W193" s="243"/>
      <c r="X193" s="242"/>
      <c r="Y193" s="243"/>
      <c r="Z193" s="242"/>
      <c r="AA193" s="243"/>
      <c r="AB193" s="242"/>
      <c r="AC193" s="243"/>
      <c r="AD193" s="242"/>
    </row>
    <row r="194" spans="1:30" s="244" customFormat="1" ht="31.7" hidden="1" customHeight="1" outlineLevel="1">
      <c r="A194" s="246"/>
      <c r="B194" s="228" t="s">
        <v>1124</v>
      </c>
      <c r="C194" s="235"/>
      <c r="D194" s="236"/>
      <c r="E194" s="237" t="s">
        <v>1424</v>
      </c>
      <c r="F194" s="197"/>
      <c r="G194" s="238"/>
      <c r="H194" s="197" t="s">
        <v>1425</v>
      </c>
      <c r="I194" s="197">
        <v>2</v>
      </c>
      <c r="J194" s="197">
        <v>0</v>
      </c>
      <c r="K194" s="197">
        <v>0</v>
      </c>
      <c r="L194" s="197">
        <v>0</v>
      </c>
      <c r="M194" s="198">
        <v>0</v>
      </c>
      <c r="N194" s="198">
        <v>0</v>
      </c>
      <c r="O194" s="198">
        <v>0</v>
      </c>
      <c r="P194" s="198">
        <v>0</v>
      </c>
      <c r="Q194" s="226">
        <f t="shared" si="19"/>
        <v>0</v>
      </c>
      <c r="R194" s="226">
        <f t="shared" si="32"/>
        <v>0</v>
      </c>
      <c r="S194" s="161">
        <f t="shared" si="26"/>
        <v>0</v>
      </c>
      <c r="T194" s="220"/>
      <c r="U194" s="220"/>
      <c r="V194" s="242"/>
      <c r="W194" s="243"/>
      <c r="X194" s="242"/>
      <c r="Y194" s="243"/>
      <c r="Z194" s="242"/>
      <c r="AA194" s="243"/>
      <c r="AB194" s="242"/>
      <c r="AC194" s="243"/>
      <c r="AD194" s="242"/>
    </row>
    <row r="195" spans="1:30" s="244" customFormat="1" ht="31.7" hidden="1" customHeight="1" outlineLevel="1">
      <c r="A195" s="246"/>
      <c r="B195" s="228" t="s">
        <v>254</v>
      </c>
      <c r="C195" s="235"/>
      <c r="D195" s="236"/>
      <c r="E195" s="237" t="s">
        <v>255</v>
      </c>
      <c r="F195" s="197" t="s">
        <v>138</v>
      </c>
      <c r="G195" s="238"/>
      <c r="H195" s="197" t="s">
        <v>466</v>
      </c>
      <c r="I195" s="197">
        <v>10</v>
      </c>
      <c r="J195" s="197">
        <v>0</v>
      </c>
      <c r="K195" s="197">
        <v>5</v>
      </c>
      <c r="L195" s="197">
        <v>0</v>
      </c>
      <c r="M195" s="198">
        <v>1</v>
      </c>
      <c r="N195" s="198">
        <v>0</v>
      </c>
      <c r="O195" s="198">
        <v>0</v>
      </c>
      <c r="P195" s="198">
        <v>0</v>
      </c>
      <c r="Q195" s="226">
        <f t="shared" si="19"/>
        <v>1</v>
      </c>
      <c r="R195" s="226">
        <f t="shared" si="32"/>
        <v>6</v>
      </c>
      <c r="S195" s="161">
        <f t="shared" si="26"/>
        <v>0</v>
      </c>
      <c r="T195" s="220"/>
      <c r="U195" s="220"/>
      <c r="V195" s="242"/>
      <c r="W195" s="243"/>
      <c r="X195" s="242"/>
      <c r="Y195" s="243"/>
      <c r="Z195" s="242"/>
      <c r="AA195" s="243"/>
      <c r="AB195" s="242"/>
      <c r="AC195" s="243"/>
      <c r="AD195" s="242"/>
    </row>
    <row r="196" spans="1:30" s="244" customFormat="1" ht="69.75" hidden="1" customHeight="1" outlineLevel="1">
      <c r="A196" s="246"/>
      <c r="B196" s="228" t="s">
        <v>256</v>
      </c>
      <c r="C196" s="235"/>
      <c r="D196" s="236"/>
      <c r="E196" s="237" t="s">
        <v>467</v>
      </c>
      <c r="F196" s="197" t="s">
        <v>138</v>
      </c>
      <c r="G196" s="238"/>
      <c r="H196" s="197" t="s">
        <v>257</v>
      </c>
      <c r="I196" s="197">
        <v>1</v>
      </c>
      <c r="J196" s="197">
        <v>1</v>
      </c>
      <c r="K196" s="197">
        <v>1</v>
      </c>
      <c r="L196" s="197">
        <v>0</v>
      </c>
      <c r="M196" s="198">
        <v>0</v>
      </c>
      <c r="N196" s="198">
        <v>0</v>
      </c>
      <c r="O196" s="198">
        <v>0</v>
      </c>
      <c r="P196" s="198">
        <v>0</v>
      </c>
      <c r="Q196" s="226">
        <f t="shared" si="19"/>
        <v>0</v>
      </c>
      <c r="R196" s="226">
        <f t="shared" si="32"/>
        <v>1</v>
      </c>
      <c r="S196" s="161">
        <f t="shared" si="26"/>
        <v>0</v>
      </c>
      <c r="T196" s="220"/>
      <c r="U196" s="220"/>
      <c r="V196" s="242"/>
      <c r="W196" s="243"/>
      <c r="X196" s="242"/>
      <c r="Y196" s="243"/>
      <c r="Z196" s="242"/>
      <c r="AA196" s="243"/>
      <c r="AB196" s="242"/>
      <c r="AC196" s="243"/>
      <c r="AD196" s="242"/>
    </row>
    <row r="197" spans="1:30" s="244" customFormat="1" ht="33" customHeight="1" collapsed="1">
      <c r="A197" s="246" t="s">
        <v>295</v>
      </c>
      <c r="B197" s="249" t="s">
        <v>858</v>
      </c>
      <c r="C197" s="222"/>
      <c r="D197" s="223"/>
      <c r="E197" s="166"/>
      <c r="F197" s="199"/>
      <c r="G197" s="247"/>
      <c r="H197" s="199"/>
      <c r="I197" s="199">
        <f>SUM(I198:I212)</f>
        <v>22</v>
      </c>
      <c r="J197" s="199">
        <f>SUM(J198:J212)</f>
        <v>4</v>
      </c>
      <c r="K197" s="199">
        <f>SUM(K198:K212)</f>
        <v>0</v>
      </c>
      <c r="L197" s="199">
        <f>SUM(L198:L212)</f>
        <v>4</v>
      </c>
      <c r="M197" s="199">
        <f>M198+M199</f>
        <v>0</v>
      </c>
      <c r="N197" s="199">
        <f>N198+N199</f>
        <v>0</v>
      </c>
      <c r="O197" s="199">
        <f>O198+O199</f>
        <v>0</v>
      </c>
      <c r="P197" s="199">
        <f>P198+P199</f>
        <v>0</v>
      </c>
      <c r="Q197" s="226">
        <f t="shared" si="19"/>
        <v>0</v>
      </c>
      <c r="R197" s="226">
        <f t="shared" si="32"/>
        <v>0</v>
      </c>
      <c r="S197" s="199">
        <f>SUM(S198:S212)</f>
        <v>0</v>
      </c>
      <c r="T197" s="220"/>
      <c r="U197" s="220"/>
      <c r="V197" s="242"/>
      <c r="W197" s="243"/>
      <c r="X197" s="242"/>
      <c r="Y197" s="243"/>
      <c r="Z197" s="242"/>
      <c r="AA197" s="243"/>
      <c r="AB197" s="242"/>
      <c r="AC197" s="243"/>
      <c r="AD197" s="242"/>
    </row>
    <row r="198" spans="1:30" s="254" customFormat="1" ht="31.5" hidden="1" customHeight="1" outlineLevel="1">
      <c r="A198" s="246"/>
      <c r="B198" s="228" t="s">
        <v>347</v>
      </c>
      <c r="C198" s="222">
        <v>40571</v>
      </c>
      <c r="D198" s="223" t="s">
        <v>259</v>
      </c>
      <c r="E198" s="166"/>
      <c r="F198" s="199"/>
      <c r="G198" s="238"/>
      <c r="H198" s="199"/>
      <c r="I198" s="197">
        <v>3</v>
      </c>
      <c r="J198" s="202">
        <v>0</v>
      </c>
      <c r="K198" s="202">
        <v>0</v>
      </c>
      <c r="L198" s="202">
        <v>0</v>
      </c>
      <c r="M198" s="198">
        <v>0</v>
      </c>
      <c r="N198" s="198">
        <v>0</v>
      </c>
      <c r="O198" s="198">
        <v>0</v>
      </c>
      <c r="P198" s="198">
        <v>0</v>
      </c>
      <c r="Q198" s="231">
        <f t="shared" si="19"/>
        <v>0</v>
      </c>
      <c r="R198" s="231">
        <f t="shared" si="32"/>
        <v>0</v>
      </c>
      <c r="S198" s="161">
        <f t="shared" si="26"/>
        <v>0</v>
      </c>
      <c r="T198" s="220"/>
      <c r="U198" s="220"/>
      <c r="V198" s="232"/>
      <c r="W198" s="233"/>
      <c r="X198" s="232"/>
      <c r="Y198" s="233"/>
      <c r="Z198" s="232"/>
      <c r="AA198" s="233"/>
      <c r="AB198" s="232"/>
      <c r="AC198" s="233"/>
      <c r="AD198" s="232"/>
    </row>
    <row r="199" spans="1:30" s="253" customFormat="1" ht="48.75" hidden="1" customHeight="1" outlineLevel="1">
      <c r="A199" s="246"/>
      <c r="B199" s="184" t="s">
        <v>1023</v>
      </c>
      <c r="C199" s="235"/>
      <c r="D199" s="236"/>
      <c r="E199" s="237"/>
      <c r="F199" s="197"/>
      <c r="G199" s="238"/>
      <c r="H199" s="197"/>
      <c r="I199" s="197">
        <v>1</v>
      </c>
      <c r="J199" s="197">
        <v>0</v>
      </c>
      <c r="K199" s="197">
        <v>0</v>
      </c>
      <c r="L199" s="197">
        <v>0</v>
      </c>
      <c r="M199" s="198">
        <v>0</v>
      </c>
      <c r="N199" s="198">
        <v>0</v>
      </c>
      <c r="O199" s="198">
        <v>0</v>
      </c>
      <c r="P199" s="198">
        <v>0</v>
      </c>
      <c r="Q199" s="231">
        <f t="shared" si="19"/>
        <v>0</v>
      </c>
      <c r="R199" s="231">
        <f t="shared" si="32"/>
        <v>0</v>
      </c>
      <c r="S199" s="161">
        <f t="shared" si="26"/>
        <v>0</v>
      </c>
      <c r="T199" s="220"/>
      <c r="U199" s="220"/>
      <c r="V199" s="240"/>
      <c r="W199" s="239"/>
      <c r="X199" s="240"/>
      <c r="Y199" s="239"/>
      <c r="Z199" s="240"/>
      <c r="AA199" s="239"/>
      <c r="AB199" s="240"/>
      <c r="AC199" s="239"/>
      <c r="AD199" s="240"/>
    </row>
    <row r="200" spans="1:30" s="244" customFormat="1" ht="47.25" hidden="1" customHeight="1" outlineLevel="1">
      <c r="A200" s="246"/>
      <c r="B200" s="228" t="s">
        <v>1024</v>
      </c>
      <c r="C200" s="235"/>
      <c r="D200" s="236"/>
      <c r="E200" s="237"/>
      <c r="F200" s="197"/>
      <c r="G200" s="238"/>
      <c r="H200" s="197"/>
      <c r="I200" s="197">
        <v>1</v>
      </c>
      <c r="J200" s="197">
        <v>0</v>
      </c>
      <c r="K200" s="197">
        <v>0</v>
      </c>
      <c r="L200" s="197">
        <v>0</v>
      </c>
      <c r="M200" s="198">
        <v>0</v>
      </c>
      <c r="N200" s="198">
        <v>0</v>
      </c>
      <c r="O200" s="198">
        <v>0</v>
      </c>
      <c r="P200" s="198">
        <v>0</v>
      </c>
      <c r="Q200" s="231">
        <f t="shared" si="19"/>
        <v>0</v>
      </c>
      <c r="R200" s="231">
        <f t="shared" si="32"/>
        <v>0</v>
      </c>
      <c r="S200" s="161">
        <f t="shared" si="26"/>
        <v>0</v>
      </c>
      <c r="T200" s="220"/>
      <c r="U200" s="220"/>
      <c r="V200" s="242"/>
      <c r="W200" s="243"/>
      <c r="X200" s="242"/>
      <c r="Y200" s="243"/>
      <c r="Z200" s="242"/>
      <c r="AA200" s="243"/>
      <c r="AB200" s="242"/>
      <c r="AC200" s="243"/>
      <c r="AD200" s="242"/>
    </row>
    <row r="201" spans="1:30" s="244" customFormat="1" ht="49.5" hidden="1" customHeight="1" outlineLevel="1">
      <c r="A201" s="246"/>
      <c r="B201" s="228" t="s">
        <v>1025</v>
      </c>
      <c r="C201" s="235"/>
      <c r="D201" s="236"/>
      <c r="E201" s="237"/>
      <c r="F201" s="197"/>
      <c r="G201" s="238"/>
      <c r="H201" s="197"/>
      <c r="I201" s="197">
        <v>1</v>
      </c>
      <c r="J201" s="197">
        <v>0</v>
      </c>
      <c r="K201" s="197">
        <v>0</v>
      </c>
      <c r="L201" s="197">
        <v>0</v>
      </c>
      <c r="M201" s="198">
        <v>0</v>
      </c>
      <c r="N201" s="198">
        <v>0</v>
      </c>
      <c r="O201" s="198">
        <v>0</v>
      </c>
      <c r="P201" s="198">
        <v>0</v>
      </c>
      <c r="Q201" s="231">
        <f t="shared" si="19"/>
        <v>0</v>
      </c>
      <c r="R201" s="231">
        <f t="shared" si="32"/>
        <v>0</v>
      </c>
      <c r="S201" s="161">
        <f t="shared" si="26"/>
        <v>0</v>
      </c>
      <c r="T201" s="220"/>
      <c r="U201" s="220"/>
      <c r="V201" s="242"/>
      <c r="W201" s="243"/>
      <c r="X201" s="242"/>
      <c r="Y201" s="243"/>
      <c r="Z201" s="242"/>
      <c r="AA201" s="243"/>
      <c r="AB201" s="242"/>
      <c r="AC201" s="243"/>
      <c r="AD201" s="242"/>
    </row>
    <row r="202" spans="1:30" s="244" customFormat="1" ht="34.5" hidden="1" customHeight="1" outlineLevel="1">
      <c r="A202" s="246"/>
      <c r="B202" s="228" t="s">
        <v>1026</v>
      </c>
      <c r="C202" s="235"/>
      <c r="D202" s="236"/>
      <c r="E202" s="237"/>
      <c r="F202" s="197"/>
      <c r="G202" s="238"/>
      <c r="H202" s="197"/>
      <c r="I202" s="197">
        <v>1</v>
      </c>
      <c r="J202" s="197">
        <v>0</v>
      </c>
      <c r="K202" s="197">
        <v>0</v>
      </c>
      <c r="L202" s="197">
        <v>0</v>
      </c>
      <c r="M202" s="198">
        <v>0</v>
      </c>
      <c r="N202" s="198">
        <v>0</v>
      </c>
      <c r="O202" s="198">
        <v>0</v>
      </c>
      <c r="P202" s="198">
        <v>0</v>
      </c>
      <c r="Q202" s="231">
        <f t="shared" si="19"/>
        <v>0</v>
      </c>
      <c r="R202" s="231">
        <f t="shared" si="32"/>
        <v>0</v>
      </c>
      <c r="S202" s="161">
        <f t="shared" si="26"/>
        <v>0</v>
      </c>
      <c r="T202" s="220"/>
      <c r="U202" s="220"/>
      <c r="V202" s="242"/>
      <c r="W202" s="243"/>
      <c r="X202" s="242"/>
      <c r="Y202" s="243"/>
      <c r="Z202" s="242"/>
      <c r="AA202" s="243"/>
      <c r="AB202" s="242"/>
      <c r="AC202" s="243"/>
      <c r="AD202" s="242"/>
    </row>
    <row r="203" spans="1:30" s="244" customFormat="1" ht="61.5" hidden="1" customHeight="1" outlineLevel="1">
      <c r="A203" s="246"/>
      <c r="B203" s="228" t="s">
        <v>1027</v>
      </c>
      <c r="C203" s="235"/>
      <c r="D203" s="236"/>
      <c r="E203" s="237"/>
      <c r="F203" s="197"/>
      <c r="G203" s="238"/>
      <c r="H203" s="197"/>
      <c r="I203" s="197">
        <v>4</v>
      </c>
      <c r="J203" s="197">
        <v>2</v>
      </c>
      <c r="K203" s="197">
        <v>0</v>
      </c>
      <c r="L203" s="197">
        <v>2</v>
      </c>
      <c r="M203" s="198">
        <v>2</v>
      </c>
      <c r="N203" s="198">
        <v>0</v>
      </c>
      <c r="O203" s="198">
        <v>0</v>
      </c>
      <c r="P203" s="198">
        <v>2</v>
      </c>
      <c r="Q203" s="231">
        <f t="shared" si="19"/>
        <v>4</v>
      </c>
      <c r="R203" s="231">
        <f t="shared" si="32"/>
        <v>4</v>
      </c>
      <c r="S203" s="161">
        <f t="shared" si="26"/>
        <v>0</v>
      </c>
      <c r="T203" s="220"/>
      <c r="U203" s="220"/>
      <c r="V203" s="242"/>
      <c r="W203" s="243"/>
      <c r="X203" s="242"/>
      <c r="Y203" s="243"/>
      <c r="Z203" s="242"/>
      <c r="AA203" s="243"/>
      <c r="AB203" s="242"/>
      <c r="AC203" s="243"/>
      <c r="AD203" s="242"/>
    </row>
    <row r="204" spans="1:30" s="244" customFormat="1" ht="15.75" hidden="1" customHeight="1" outlineLevel="1">
      <c r="A204" s="246"/>
      <c r="B204" s="228" t="s">
        <v>1028</v>
      </c>
      <c r="C204" s="235"/>
      <c r="D204" s="236"/>
      <c r="E204" s="237"/>
      <c r="F204" s="197"/>
      <c r="G204" s="238"/>
      <c r="H204" s="197"/>
      <c r="I204" s="197">
        <v>1</v>
      </c>
      <c r="J204" s="197">
        <v>0</v>
      </c>
      <c r="K204" s="197">
        <v>0</v>
      </c>
      <c r="L204" s="197">
        <v>0</v>
      </c>
      <c r="M204" s="198">
        <v>0</v>
      </c>
      <c r="N204" s="198">
        <v>0</v>
      </c>
      <c r="O204" s="198">
        <v>0</v>
      </c>
      <c r="P204" s="198">
        <v>0</v>
      </c>
      <c r="Q204" s="231">
        <f t="shared" si="19"/>
        <v>0</v>
      </c>
      <c r="R204" s="231">
        <f t="shared" si="32"/>
        <v>0</v>
      </c>
      <c r="S204" s="161">
        <f t="shared" si="26"/>
        <v>0</v>
      </c>
      <c r="T204" s="220"/>
      <c r="U204" s="220"/>
      <c r="V204" s="242"/>
      <c r="W204" s="243"/>
      <c r="X204" s="242"/>
      <c r="Y204" s="243"/>
      <c r="Z204" s="242"/>
      <c r="AA204" s="243"/>
      <c r="AB204" s="242"/>
      <c r="AC204" s="243"/>
      <c r="AD204" s="242"/>
    </row>
    <row r="205" spans="1:30" s="244" customFormat="1" ht="15.75" hidden="1" customHeight="1" outlineLevel="1">
      <c r="A205" s="246"/>
      <c r="B205" s="228" t="s">
        <v>1029</v>
      </c>
      <c r="C205" s="235"/>
      <c r="D205" s="236"/>
      <c r="E205" s="237"/>
      <c r="F205" s="197"/>
      <c r="G205" s="238"/>
      <c r="H205" s="197"/>
      <c r="I205" s="197">
        <v>1</v>
      </c>
      <c r="J205" s="197">
        <v>0</v>
      </c>
      <c r="K205" s="197">
        <v>0</v>
      </c>
      <c r="L205" s="197">
        <v>0</v>
      </c>
      <c r="M205" s="198">
        <v>0</v>
      </c>
      <c r="N205" s="198">
        <v>0</v>
      </c>
      <c r="O205" s="198">
        <v>0</v>
      </c>
      <c r="P205" s="198">
        <v>0</v>
      </c>
      <c r="Q205" s="231">
        <f t="shared" si="19"/>
        <v>0</v>
      </c>
      <c r="R205" s="231">
        <f t="shared" si="32"/>
        <v>0</v>
      </c>
      <c r="S205" s="161">
        <f t="shared" si="26"/>
        <v>0</v>
      </c>
      <c r="T205" s="220"/>
      <c r="U205" s="220"/>
      <c r="V205" s="242"/>
      <c r="W205" s="243"/>
      <c r="X205" s="242"/>
      <c r="Y205" s="243"/>
      <c r="Z205" s="242"/>
      <c r="AA205" s="243"/>
      <c r="AB205" s="242"/>
      <c r="AC205" s="243"/>
      <c r="AD205" s="242"/>
    </row>
    <row r="206" spans="1:30" s="244" customFormat="1" ht="30" hidden="1" customHeight="1" outlineLevel="1">
      <c r="A206" s="246"/>
      <c r="B206" s="228" t="s">
        <v>1030</v>
      </c>
      <c r="C206" s="235"/>
      <c r="D206" s="236"/>
      <c r="E206" s="237"/>
      <c r="F206" s="197"/>
      <c r="G206" s="238"/>
      <c r="H206" s="197"/>
      <c r="I206" s="197">
        <v>1</v>
      </c>
      <c r="J206" s="197">
        <v>0</v>
      </c>
      <c r="K206" s="197">
        <v>0</v>
      </c>
      <c r="L206" s="197">
        <v>0</v>
      </c>
      <c r="M206" s="198">
        <v>0</v>
      </c>
      <c r="N206" s="198">
        <v>0</v>
      </c>
      <c r="O206" s="198">
        <v>0</v>
      </c>
      <c r="P206" s="198">
        <v>0</v>
      </c>
      <c r="Q206" s="231">
        <f t="shared" si="19"/>
        <v>0</v>
      </c>
      <c r="R206" s="231">
        <f t="shared" si="32"/>
        <v>0</v>
      </c>
      <c r="S206" s="161">
        <f t="shared" si="26"/>
        <v>0</v>
      </c>
      <c r="T206" s="220"/>
      <c r="U206" s="220"/>
      <c r="V206" s="242"/>
      <c r="W206" s="243"/>
      <c r="X206" s="242"/>
      <c r="Y206" s="243"/>
      <c r="Z206" s="242"/>
      <c r="AA206" s="243"/>
      <c r="AB206" s="242"/>
      <c r="AC206" s="243"/>
      <c r="AD206" s="242"/>
    </row>
    <row r="207" spans="1:30" s="244" customFormat="1" ht="31.5" hidden="1" customHeight="1" outlineLevel="1">
      <c r="A207" s="246"/>
      <c r="B207" s="228" t="s">
        <v>1031</v>
      </c>
      <c r="C207" s="235"/>
      <c r="D207" s="236"/>
      <c r="E207" s="237"/>
      <c r="F207" s="197"/>
      <c r="G207" s="238"/>
      <c r="H207" s="197"/>
      <c r="I207" s="197">
        <v>1</v>
      </c>
      <c r="J207" s="197">
        <v>0</v>
      </c>
      <c r="K207" s="197">
        <v>0</v>
      </c>
      <c r="L207" s="197">
        <v>0</v>
      </c>
      <c r="M207" s="198">
        <v>0</v>
      </c>
      <c r="N207" s="198">
        <v>0</v>
      </c>
      <c r="O207" s="198">
        <v>0</v>
      </c>
      <c r="P207" s="198">
        <v>0</v>
      </c>
      <c r="Q207" s="231">
        <f t="shared" si="19"/>
        <v>0</v>
      </c>
      <c r="R207" s="231">
        <f t="shared" si="32"/>
        <v>0</v>
      </c>
      <c r="S207" s="161">
        <f t="shared" si="26"/>
        <v>0</v>
      </c>
      <c r="T207" s="220"/>
      <c r="U207" s="220"/>
      <c r="V207" s="242"/>
      <c r="W207" s="243"/>
      <c r="X207" s="242"/>
      <c r="Y207" s="243"/>
      <c r="Z207" s="242"/>
      <c r="AA207" s="243"/>
      <c r="AB207" s="242"/>
      <c r="AC207" s="243"/>
      <c r="AD207" s="242"/>
    </row>
    <row r="208" spans="1:30" s="244" customFormat="1" ht="15.75" hidden="1" customHeight="1" outlineLevel="1">
      <c r="A208" s="246"/>
      <c r="B208" s="228" t="s">
        <v>1032</v>
      </c>
      <c r="C208" s="235"/>
      <c r="D208" s="236"/>
      <c r="E208" s="237"/>
      <c r="F208" s="197"/>
      <c r="G208" s="238"/>
      <c r="H208" s="197"/>
      <c r="I208" s="197">
        <v>1</v>
      </c>
      <c r="J208" s="197">
        <v>0</v>
      </c>
      <c r="K208" s="197">
        <v>0</v>
      </c>
      <c r="L208" s="197">
        <v>0</v>
      </c>
      <c r="M208" s="198">
        <v>0</v>
      </c>
      <c r="N208" s="198">
        <v>0</v>
      </c>
      <c r="O208" s="198">
        <v>0</v>
      </c>
      <c r="P208" s="198">
        <v>0</v>
      </c>
      <c r="Q208" s="231">
        <f t="shared" si="19"/>
        <v>0</v>
      </c>
      <c r="R208" s="231">
        <f t="shared" si="32"/>
        <v>0</v>
      </c>
      <c r="S208" s="161">
        <f t="shared" si="26"/>
        <v>0</v>
      </c>
      <c r="T208" s="220"/>
      <c r="U208" s="220"/>
      <c r="V208" s="242"/>
      <c r="W208" s="243"/>
      <c r="X208" s="242"/>
      <c r="Y208" s="243"/>
      <c r="Z208" s="242"/>
      <c r="AA208" s="243"/>
      <c r="AB208" s="242"/>
      <c r="AC208" s="243"/>
      <c r="AD208" s="242"/>
    </row>
    <row r="209" spans="1:30" s="244" customFormat="1" ht="36" hidden="1" customHeight="1" outlineLevel="1">
      <c r="A209" s="246"/>
      <c r="B209" s="228" t="s">
        <v>1033</v>
      </c>
      <c r="C209" s="235"/>
      <c r="D209" s="236"/>
      <c r="E209" s="237"/>
      <c r="F209" s="197"/>
      <c r="G209" s="238"/>
      <c r="H209" s="197"/>
      <c r="I209" s="197">
        <v>1</v>
      </c>
      <c r="J209" s="197">
        <v>0</v>
      </c>
      <c r="K209" s="197">
        <v>0</v>
      </c>
      <c r="L209" s="197">
        <v>0</v>
      </c>
      <c r="M209" s="198">
        <v>0</v>
      </c>
      <c r="N209" s="198">
        <v>0</v>
      </c>
      <c r="O209" s="198">
        <v>0</v>
      </c>
      <c r="P209" s="198">
        <v>0</v>
      </c>
      <c r="Q209" s="231">
        <f t="shared" si="19"/>
        <v>0</v>
      </c>
      <c r="R209" s="231">
        <f t="shared" si="32"/>
        <v>0</v>
      </c>
      <c r="S209" s="161">
        <f t="shared" si="26"/>
        <v>0</v>
      </c>
      <c r="T209" s="220"/>
      <c r="U209" s="220"/>
      <c r="V209" s="242"/>
      <c r="W209" s="243"/>
      <c r="X209" s="242"/>
      <c r="Y209" s="243"/>
      <c r="Z209" s="242"/>
      <c r="AA209" s="243"/>
      <c r="AB209" s="242"/>
      <c r="AC209" s="243"/>
      <c r="AD209" s="242"/>
    </row>
    <row r="210" spans="1:30" s="244" customFormat="1" ht="48.75" hidden="1" customHeight="1" outlineLevel="1">
      <c r="A210" s="246"/>
      <c r="B210" s="228" t="s">
        <v>1034</v>
      </c>
      <c r="C210" s="235"/>
      <c r="D210" s="236"/>
      <c r="E210" s="237"/>
      <c r="F210" s="197"/>
      <c r="G210" s="238"/>
      <c r="H210" s="197"/>
      <c r="I210" s="197">
        <v>1</v>
      </c>
      <c r="J210" s="197">
        <v>0</v>
      </c>
      <c r="K210" s="197">
        <v>0</v>
      </c>
      <c r="L210" s="197">
        <v>0</v>
      </c>
      <c r="M210" s="198">
        <v>0</v>
      </c>
      <c r="N210" s="198">
        <v>0</v>
      </c>
      <c r="O210" s="198">
        <v>0</v>
      </c>
      <c r="P210" s="198">
        <v>0</v>
      </c>
      <c r="Q210" s="231">
        <f t="shared" si="19"/>
        <v>0</v>
      </c>
      <c r="R210" s="231">
        <f t="shared" si="32"/>
        <v>0</v>
      </c>
      <c r="S210" s="161">
        <f t="shared" si="26"/>
        <v>0</v>
      </c>
      <c r="T210" s="220"/>
      <c r="U210" s="220"/>
      <c r="V210" s="242"/>
      <c r="W210" s="243"/>
      <c r="X210" s="242"/>
      <c r="Y210" s="243"/>
      <c r="Z210" s="242"/>
      <c r="AA210" s="243"/>
      <c r="AB210" s="242"/>
      <c r="AC210" s="243"/>
      <c r="AD210" s="242"/>
    </row>
    <row r="211" spans="1:30" s="244" customFormat="1" ht="33" hidden="1" customHeight="1" outlineLevel="1">
      <c r="A211" s="246"/>
      <c r="B211" s="228" t="s">
        <v>1035</v>
      </c>
      <c r="C211" s="235"/>
      <c r="D211" s="236"/>
      <c r="E211" s="237"/>
      <c r="F211" s="197"/>
      <c r="G211" s="238"/>
      <c r="H211" s="197"/>
      <c r="I211" s="197">
        <v>1</v>
      </c>
      <c r="J211" s="197">
        <v>0</v>
      </c>
      <c r="K211" s="197">
        <v>0</v>
      </c>
      <c r="L211" s="197">
        <v>0</v>
      </c>
      <c r="M211" s="198">
        <v>0</v>
      </c>
      <c r="N211" s="198">
        <v>0</v>
      </c>
      <c r="O211" s="198">
        <v>0</v>
      </c>
      <c r="P211" s="198">
        <v>0</v>
      </c>
      <c r="Q211" s="231">
        <f t="shared" si="19"/>
        <v>0</v>
      </c>
      <c r="R211" s="231">
        <f t="shared" si="32"/>
        <v>0</v>
      </c>
      <c r="S211" s="161">
        <f t="shared" si="26"/>
        <v>0</v>
      </c>
      <c r="T211" s="220"/>
      <c r="U211" s="220"/>
      <c r="V211" s="242"/>
      <c r="W211" s="243"/>
      <c r="X211" s="242"/>
      <c r="Y211" s="243"/>
      <c r="Z211" s="242"/>
      <c r="AA211" s="243"/>
      <c r="AB211" s="242"/>
      <c r="AC211" s="243"/>
      <c r="AD211" s="242"/>
    </row>
    <row r="212" spans="1:30" s="244" customFormat="1" ht="18.75" hidden="1" customHeight="1" outlineLevel="1">
      <c r="A212" s="246"/>
      <c r="B212" s="228" t="s">
        <v>1036</v>
      </c>
      <c r="C212" s="235"/>
      <c r="D212" s="236"/>
      <c r="E212" s="237"/>
      <c r="F212" s="197"/>
      <c r="G212" s="238"/>
      <c r="H212" s="197"/>
      <c r="I212" s="197">
        <v>3</v>
      </c>
      <c r="J212" s="197">
        <v>2</v>
      </c>
      <c r="K212" s="197">
        <v>0</v>
      </c>
      <c r="L212" s="197">
        <v>2</v>
      </c>
      <c r="M212" s="198">
        <v>2</v>
      </c>
      <c r="N212" s="198">
        <v>0</v>
      </c>
      <c r="O212" s="198">
        <v>0</v>
      </c>
      <c r="P212" s="198">
        <v>2</v>
      </c>
      <c r="Q212" s="231">
        <f t="shared" si="19"/>
        <v>4</v>
      </c>
      <c r="R212" s="231">
        <f t="shared" si="32"/>
        <v>4</v>
      </c>
      <c r="S212" s="161">
        <f t="shared" si="26"/>
        <v>0</v>
      </c>
      <c r="T212" s="220"/>
      <c r="U212" s="220"/>
      <c r="V212" s="242"/>
      <c r="W212" s="243"/>
      <c r="X212" s="242"/>
      <c r="Y212" s="243"/>
      <c r="Z212" s="242"/>
      <c r="AA212" s="243"/>
      <c r="AB212" s="242"/>
      <c r="AC212" s="243"/>
      <c r="AD212" s="242"/>
    </row>
    <row r="213" spans="1:30" s="244" customFormat="1" ht="33" customHeight="1" collapsed="1">
      <c r="A213" s="246" t="s">
        <v>444</v>
      </c>
      <c r="B213" s="249" t="s">
        <v>856</v>
      </c>
      <c r="C213" s="235"/>
      <c r="D213" s="236"/>
      <c r="E213" s="237"/>
      <c r="F213" s="197"/>
      <c r="G213" s="238"/>
      <c r="H213" s="197"/>
      <c r="I213" s="199">
        <f>SUM(I214:I215)</f>
        <v>26</v>
      </c>
      <c r="J213" s="199">
        <f>SUM(J214:J215)</f>
        <v>14</v>
      </c>
      <c r="K213" s="199">
        <f t="shared" ref="K213:P213" si="34">SUM(K214:K234)</f>
        <v>12</v>
      </c>
      <c r="L213" s="199">
        <f t="shared" si="34"/>
        <v>0</v>
      </c>
      <c r="M213" s="199">
        <f t="shared" si="34"/>
        <v>0</v>
      </c>
      <c r="N213" s="199">
        <f t="shared" si="34"/>
        <v>0</v>
      </c>
      <c r="O213" s="199">
        <f t="shared" si="34"/>
        <v>0</v>
      </c>
      <c r="P213" s="199">
        <f t="shared" si="34"/>
        <v>0</v>
      </c>
      <c r="Q213" s="226">
        <f t="shared" si="19"/>
        <v>0</v>
      </c>
      <c r="R213" s="226">
        <f t="shared" si="32"/>
        <v>12</v>
      </c>
      <c r="S213" s="199">
        <f>SUM(S214,S215,S234)</f>
        <v>8</v>
      </c>
      <c r="T213" s="220"/>
      <c r="U213" s="220"/>
      <c r="V213" s="242"/>
      <c r="W213" s="243"/>
      <c r="X213" s="242"/>
      <c r="Y213" s="243"/>
      <c r="Z213" s="242"/>
      <c r="AA213" s="243"/>
      <c r="AB213" s="242"/>
      <c r="AC213" s="243"/>
      <c r="AD213" s="242"/>
    </row>
    <row r="214" spans="1:30" s="254" customFormat="1" ht="32.25" hidden="1" customHeight="1" outlineLevel="1">
      <c r="A214" s="246"/>
      <c r="B214" s="228" t="s">
        <v>348</v>
      </c>
      <c r="C214" s="222">
        <v>40542</v>
      </c>
      <c r="D214" s="223" t="s">
        <v>260</v>
      </c>
      <c r="E214" s="166" t="s">
        <v>261</v>
      </c>
      <c r="F214" s="199" t="s">
        <v>262</v>
      </c>
      <c r="G214" s="238" t="s">
        <v>263</v>
      </c>
      <c r="H214" s="199" t="s">
        <v>264</v>
      </c>
      <c r="I214" s="266">
        <v>3</v>
      </c>
      <c r="J214" s="202">
        <v>0</v>
      </c>
      <c r="K214" s="202">
        <v>0</v>
      </c>
      <c r="L214" s="202">
        <v>0</v>
      </c>
      <c r="M214" s="198">
        <v>0</v>
      </c>
      <c r="N214" s="198">
        <v>0</v>
      </c>
      <c r="O214" s="198">
        <v>0</v>
      </c>
      <c r="P214" s="200">
        <v>0</v>
      </c>
      <c r="Q214" s="226">
        <f t="shared" si="19"/>
        <v>0</v>
      </c>
      <c r="R214" s="226">
        <f t="shared" si="32"/>
        <v>0</v>
      </c>
      <c r="S214" s="161">
        <f t="shared" si="26"/>
        <v>0</v>
      </c>
      <c r="T214" s="220"/>
      <c r="U214" s="220"/>
      <c r="V214" s="232"/>
      <c r="W214" s="233"/>
      <c r="X214" s="232"/>
      <c r="Y214" s="233"/>
      <c r="Z214" s="232"/>
      <c r="AA214" s="233"/>
      <c r="AB214" s="232"/>
      <c r="AC214" s="233"/>
      <c r="AD214" s="232"/>
    </row>
    <row r="215" spans="1:30" s="253" customFormat="1" ht="15.75" hidden="1" customHeight="1" outlineLevel="1">
      <c r="A215" s="246"/>
      <c r="B215" s="184" t="s">
        <v>205</v>
      </c>
      <c r="C215" s="235"/>
      <c r="D215" s="236"/>
      <c r="E215" s="166"/>
      <c r="F215" s="199"/>
      <c r="G215" s="247"/>
      <c r="H215" s="199"/>
      <c r="I215" s="266">
        <f>SUM(I216:I234)</f>
        <v>23</v>
      </c>
      <c r="J215" s="197">
        <f>SUM(J216:J234)</f>
        <v>14</v>
      </c>
      <c r="K215" s="197">
        <f>SUM(K216:K234)</f>
        <v>6</v>
      </c>
      <c r="L215" s="197">
        <f>SUM(L216:L234)</f>
        <v>0</v>
      </c>
      <c r="M215" s="198">
        <v>0</v>
      </c>
      <c r="N215" s="198">
        <v>0</v>
      </c>
      <c r="O215" s="198">
        <v>0</v>
      </c>
      <c r="P215" s="200">
        <v>0</v>
      </c>
      <c r="Q215" s="226">
        <f t="shared" si="19"/>
        <v>0</v>
      </c>
      <c r="R215" s="226">
        <f t="shared" si="32"/>
        <v>6</v>
      </c>
      <c r="S215" s="266">
        <f>SUM(S216:S233)</f>
        <v>0</v>
      </c>
      <c r="T215" s="220"/>
      <c r="U215" s="220"/>
      <c r="V215" s="240"/>
      <c r="W215" s="239"/>
      <c r="X215" s="240"/>
      <c r="Y215" s="239"/>
      <c r="Z215" s="240"/>
      <c r="AA215" s="239"/>
      <c r="AB215" s="240"/>
      <c r="AC215" s="239"/>
      <c r="AD215" s="240"/>
    </row>
    <row r="216" spans="1:30" s="244" customFormat="1" ht="39" hidden="1" customHeight="1" outlineLevel="1">
      <c r="A216" s="246"/>
      <c r="B216" s="228" t="s">
        <v>265</v>
      </c>
      <c r="C216" s="235"/>
      <c r="D216" s="236"/>
      <c r="E216" s="166" t="s">
        <v>474</v>
      </c>
      <c r="F216" s="199"/>
      <c r="G216" s="247"/>
      <c r="H216" s="199" t="s">
        <v>475</v>
      </c>
      <c r="I216" s="266">
        <v>2</v>
      </c>
      <c r="J216" s="197">
        <v>0</v>
      </c>
      <c r="K216" s="197">
        <v>0</v>
      </c>
      <c r="L216" s="197">
        <v>0</v>
      </c>
      <c r="M216" s="198">
        <v>0</v>
      </c>
      <c r="N216" s="198">
        <v>0</v>
      </c>
      <c r="O216" s="198">
        <v>0</v>
      </c>
      <c r="P216" s="200">
        <v>0</v>
      </c>
      <c r="Q216" s="226">
        <f t="shared" si="19"/>
        <v>0</v>
      </c>
      <c r="R216" s="226">
        <f t="shared" si="32"/>
        <v>0</v>
      </c>
      <c r="S216" s="161">
        <f t="shared" si="26"/>
        <v>0</v>
      </c>
      <c r="T216" s="220"/>
      <c r="U216" s="220"/>
      <c r="V216" s="242"/>
      <c r="W216" s="243"/>
      <c r="X216" s="242"/>
      <c r="Y216" s="243"/>
      <c r="Z216" s="242"/>
      <c r="AA216" s="243"/>
      <c r="AB216" s="242"/>
      <c r="AC216" s="243"/>
      <c r="AD216" s="242"/>
    </row>
    <row r="217" spans="1:30" s="244" customFormat="1" ht="24.75" hidden="1" customHeight="1" outlineLevel="1">
      <c r="A217" s="246"/>
      <c r="B217" s="228" t="s">
        <v>471</v>
      </c>
      <c r="C217" s="235"/>
      <c r="D217" s="236"/>
      <c r="E217" s="166" t="s">
        <v>477</v>
      </c>
      <c r="F217" s="199"/>
      <c r="G217" s="247"/>
      <c r="H217" s="199" t="s">
        <v>476</v>
      </c>
      <c r="I217" s="266">
        <v>7</v>
      </c>
      <c r="J217" s="197">
        <v>6</v>
      </c>
      <c r="K217" s="197">
        <v>6</v>
      </c>
      <c r="L217" s="197">
        <v>0</v>
      </c>
      <c r="M217" s="198">
        <v>0</v>
      </c>
      <c r="N217" s="198">
        <v>0</v>
      </c>
      <c r="O217" s="198">
        <v>0</v>
      </c>
      <c r="P217" s="200">
        <v>0</v>
      </c>
      <c r="Q217" s="226">
        <f t="shared" ref="Q217:Q305" si="35">M217+N217+O217+P217</f>
        <v>0</v>
      </c>
      <c r="R217" s="226">
        <f t="shared" si="32"/>
        <v>6</v>
      </c>
      <c r="S217" s="161">
        <f t="shared" si="26"/>
        <v>0</v>
      </c>
      <c r="T217" s="220"/>
      <c r="U217" s="220"/>
      <c r="V217" s="242"/>
      <c r="W217" s="243"/>
      <c r="X217" s="242"/>
      <c r="Y217" s="243"/>
      <c r="Z217" s="242"/>
      <c r="AA217" s="243"/>
      <c r="AB217" s="242"/>
      <c r="AC217" s="243"/>
      <c r="AD217" s="242"/>
    </row>
    <row r="218" spans="1:30" s="244" customFormat="1" ht="24.75" hidden="1" customHeight="1" outlineLevel="1">
      <c r="A218" s="246"/>
      <c r="B218" s="228" t="s">
        <v>472</v>
      </c>
      <c r="C218" s="235"/>
      <c r="D218" s="236"/>
      <c r="E218" s="166" t="s">
        <v>478</v>
      </c>
      <c r="F218" s="199"/>
      <c r="G218" s="247"/>
      <c r="H218" s="199" t="s">
        <v>479</v>
      </c>
      <c r="I218" s="266">
        <v>2</v>
      </c>
      <c r="J218" s="197">
        <v>0</v>
      </c>
      <c r="K218" s="197">
        <v>0</v>
      </c>
      <c r="L218" s="197">
        <v>0</v>
      </c>
      <c r="M218" s="198">
        <v>0</v>
      </c>
      <c r="N218" s="198">
        <v>0</v>
      </c>
      <c r="O218" s="198">
        <v>0</v>
      </c>
      <c r="P218" s="200">
        <v>0</v>
      </c>
      <c r="Q218" s="226">
        <f t="shared" si="35"/>
        <v>0</v>
      </c>
      <c r="R218" s="226">
        <f t="shared" si="32"/>
        <v>0</v>
      </c>
      <c r="S218" s="161">
        <f t="shared" si="26"/>
        <v>0</v>
      </c>
      <c r="T218" s="220"/>
      <c r="U218" s="220"/>
      <c r="V218" s="242"/>
      <c r="W218" s="243"/>
      <c r="X218" s="242"/>
      <c r="Y218" s="243"/>
      <c r="Z218" s="242"/>
      <c r="AA218" s="243"/>
      <c r="AB218" s="242"/>
      <c r="AC218" s="243"/>
      <c r="AD218" s="242"/>
    </row>
    <row r="219" spans="1:30" s="244" customFormat="1" ht="24.75" hidden="1" customHeight="1" outlineLevel="1">
      <c r="A219" s="246"/>
      <c r="B219" s="228" t="s">
        <v>473</v>
      </c>
      <c r="C219" s="235"/>
      <c r="D219" s="236"/>
      <c r="E219" s="166" t="s">
        <v>482</v>
      </c>
      <c r="F219" s="199"/>
      <c r="G219" s="247"/>
      <c r="H219" s="199" t="s">
        <v>483</v>
      </c>
      <c r="I219" s="266">
        <v>2</v>
      </c>
      <c r="J219" s="197">
        <v>0</v>
      </c>
      <c r="K219" s="197">
        <v>0</v>
      </c>
      <c r="L219" s="197">
        <v>0</v>
      </c>
      <c r="M219" s="198">
        <v>0</v>
      </c>
      <c r="N219" s="198">
        <v>0</v>
      </c>
      <c r="O219" s="198">
        <v>0</v>
      </c>
      <c r="P219" s="200">
        <v>0</v>
      </c>
      <c r="Q219" s="226">
        <f t="shared" si="35"/>
        <v>0</v>
      </c>
      <c r="R219" s="226">
        <f t="shared" si="32"/>
        <v>0</v>
      </c>
      <c r="S219" s="161">
        <f t="shared" si="26"/>
        <v>0</v>
      </c>
      <c r="T219" s="220"/>
      <c r="U219" s="220"/>
      <c r="V219" s="242"/>
      <c r="W219" s="243"/>
      <c r="X219" s="242"/>
      <c r="Y219" s="243"/>
      <c r="Z219" s="242"/>
      <c r="AA219" s="243"/>
      <c r="AB219" s="242"/>
      <c r="AC219" s="243"/>
      <c r="AD219" s="242"/>
    </row>
    <row r="220" spans="1:30" s="244" customFormat="1" ht="24.75" hidden="1" customHeight="1" outlineLevel="1">
      <c r="A220" s="246"/>
      <c r="B220" s="228" t="s">
        <v>470</v>
      </c>
      <c r="C220" s="235"/>
      <c r="D220" s="236"/>
      <c r="E220" s="166" t="s">
        <v>484</v>
      </c>
      <c r="F220" s="199"/>
      <c r="G220" s="247"/>
      <c r="H220" s="199" t="s">
        <v>485</v>
      </c>
      <c r="I220" s="266">
        <v>1</v>
      </c>
      <c r="J220" s="197">
        <v>0</v>
      </c>
      <c r="K220" s="197">
        <v>0</v>
      </c>
      <c r="L220" s="197">
        <v>0</v>
      </c>
      <c r="M220" s="198">
        <v>0</v>
      </c>
      <c r="N220" s="198">
        <v>0</v>
      </c>
      <c r="O220" s="198">
        <v>0</v>
      </c>
      <c r="P220" s="200">
        <v>0</v>
      </c>
      <c r="Q220" s="226">
        <f t="shared" si="35"/>
        <v>0</v>
      </c>
      <c r="R220" s="226">
        <f t="shared" si="32"/>
        <v>0</v>
      </c>
      <c r="S220" s="161">
        <f t="shared" ref="S220:S297" si="36">IF(J220-R220&lt;0,0,J220-R220)</f>
        <v>0</v>
      </c>
      <c r="T220" s="220"/>
      <c r="U220" s="220"/>
      <c r="V220" s="242"/>
      <c r="W220" s="243"/>
      <c r="X220" s="242"/>
      <c r="Y220" s="243"/>
      <c r="Z220" s="242"/>
      <c r="AA220" s="243"/>
      <c r="AB220" s="242"/>
      <c r="AC220" s="243"/>
      <c r="AD220" s="242"/>
    </row>
    <row r="221" spans="1:30" s="244" customFormat="1" ht="33" hidden="1" customHeight="1" outlineLevel="1">
      <c r="A221" s="246"/>
      <c r="B221" s="228" t="s">
        <v>1258</v>
      </c>
      <c r="C221" s="235"/>
      <c r="D221" s="236"/>
      <c r="E221" s="166" t="s">
        <v>480</v>
      </c>
      <c r="F221" s="199"/>
      <c r="G221" s="247"/>
      <c r="H221" s="199" t="s">
        <v>481</v>
      </c>
      <c r="I221" s="266">
        <v>1</v>
      </c>
      <c r="J221" s="197">
        <v>0</v>
      </c>
      <c r="K221" s="197">
        <v>0</v>
      </c>
      <c r="L221" s="197">
        <v>0</v>
      </c>
      <c r="M221" s="198">
        <v>0</v>
      </c>
      <c r="N221" s="198">
        <v>0</v>
      </c>
      <c r="O221" s="198">
        <v>0</v>
      </c>
      <c r="P221" s="200">
        <v>0</v>
      </c>
      <c r="Q221" s="226">
        <f t="shared" si="35"/>
        <v>0</v>
      </c>
      <c r="R221" s="226">
        <f t="shared" si="32"/>
        <v>0</v>
      </c>
      <c r="S221" s="161">
        <f t="shared" si="36"/>
        <v>0</v>
      </c>
      <c r="T221" s="220"/>
      <c r="U221" s="220"/>
      <c r="V221" s="242"/>
      <c r="W221" s="243"/>
      <c r="X221" s="242"/>
      <c r="Y221" s="243"/>
      <c r="Z221" s="242"/>
      <c r="AA221" s="243"/>
      <c r="AB221" s="242"/>
      <c r="AC221" s="243"/>
      <c r="AD221" s="242"/>
    </row>
    <row r="222" spans="1:30" s="244" customFormat="1" ht="33" hidden="1" customHeight="1" outlineLevel="1">
      <c r="A222" s="246"/>
      <c r="B222" s="228" t="s">
        <v>1356</v>
      </c>
      <c r="C222" s="235"/>
      <c r="D222" s="236"/>
      <c r="E222" s="166"/>
      <c r="F222" s="199"/>
      <c r="G222" s="247"/>
      <c r="H222" s="199"/>
      <c r="I222" s="266">
        <v>0</v>
      </c>
      <c r="J222" s="197">
        <v>0</v>
      </c>
      <c r="K222" s="197">
        <v>0</v>
      </c>
      <c r="L222" s="197">
        <v>0</v>
      </c>
      <c r="M222" s="198">
        <v>0</v>
      </c>
      <c r="N222" s="198">
        <v>0</v>
      </c>
      <c r="O222" s="198">
        <v>0</v>
      </c>
      <c r="P222" s="200">
        <v>0</v>
      </c>
      <c r="Q222" s="226">
        <f t="shared" ref="Q222:Q233" si="37">M222+N222+O222+P222</f>
        <v>0</v>
      </c>
      <c r="R222" s="226">
        <f t="shared" ref="R222:R233" si="38">K222+Q222</f>
        <v>0</v>
      </c>
      <c r="S222" s="161">
        <f t="shared" ref="S222:S233" si="39">IF(J222-R222&lt;0,0,J222-R222)</f>
        <v>0</v>
      </c>
      <c r="T222" s="220"/>
      <c r="U222" s="220"/>
      <c r="V222" s="242"/>
      <c r="W222" s="243"/>
      <c r="X222" s="242"/>
      <c r="Y222" s="243"/>
      <c r="Z222" s="242"/>
      <c r="AA222" s="243"/>
      <c r="AB222" s="242"/>
      <c r="AC222" s="243"/>
      <c r="AD222" s="242"/>
    </row>
    <row r="223" spans="1:30" s="244" customFormat="1" ht="33" hidden="1" customHeight="1" outlineLevel="1">
      <c r="A223" s="246"/>
      <c r="B223" s="228" t="s">
        <v>1357</v>
      </c>
      <c r="C223" s="235"/>
      <c r="D223" s="236"/>
      <c r="E223" s="166"/>
      <c r="F223" s="199"/>
      <c r="G223" s="247"/>
      <c r="H223" s="199"/>
      <c r="I223" s="266">
        <v>0</v>
      </c>
      <c r="J223" s="197">
        <v>0</v>
      </c>
      <c r="K223" s="197">
        <v>0</v>
      </c>
      <c r="L223" s="197">
        <v>0</v>
      </c>
      <c r="M223" s="198">
        <v>0</v>
      </c>
      <c r="N223" s="198">
        <v>0</v>
      </c>
      <c r="O223" s="198">
        <v>0</v>
      </c>
      <c r="P223" s="200">
        <v>0</v>
      </c>
      <c r="Q223" s="226">
        <f t="shared" si="37"/>
        <v>0</v>
      </c>
      <c r="R223" s="226">
        <f t="shared" si="38"/>
        <v>0</v>
      </c>
      <c r="S223" s="161">
        <f t="shared" si="39"/>
        <v>0</v>
      </c>
      <c r="T223" s="220"/>
      <c r="U223" s="220"/>
      <c r="V223" s="242"/>
      <c r="W223" s="243"/>
      <c r="X223" s="242"/>
      <c r="Y223" s="243"/>
      <c r="Z223" s="242"/>
      <c r="AA223" s="243"/>
      <c r="AB223" s="242"/>
      <c r="AC223" s="243"/>
      <c r="AD223" s="242"/>
    </row>
    <row r="224" spans="1:30" s="244" customFormat="1" ht="33" hidden="1" customHeight="1" outlineLevel="1">
      <c r="A224" s="246"/>
      <c r="B224" s="228" t="s">
        <v>1358</v>
      </c>
      <c r="C224" s="235"/>
      <c r="D224" s="236"/>
      <c r="E224" s="166"/>
      <c r="F224" s="199"/>
      <c r="G224" s="247"/>
      <c r="H224" s="199"/>
      <c r="I224" s="266">
        <v>0</v>
      </c>
      <c r="J224" s="197">
        <v>0</v>
      </c>
      <c r="K224" s="197">
        <v>0</v>
      </c>
      <c r="L224" s="197">
        <v>0</v>
      </c>
      <c r="M224" s="198">
        <v>0</v>
      </c>
      <c r="N224" s="198">
        <v>0</v>
      </c>
      <c r="O224" s="198">
        <v>0</v>
      </c>
      <c r="P224" s="200">
        <v>0</v>
      </c>
      <c r="Q224" s="226">
        <f t="shared" si="37"/>
        <v>0</v>
      </c>
      <c r="R224" s="226">
        <f t="shared" si="38"/>
        <v>0</v>
      </c>
      <c r="S224" s="161">
        <f t="shared" si="39"/>
        <v>0</v>
      </c>
      <c r="T224" s="220"/>
      <c r="U224" s="220"/>
      <c r="V224" s="242"/>
      <c r="W224" s="243"/>
      <c r="X224" s="242"/>
      <c r="Y224" s="243"/>
      <c r="Z224" s="242"/>
      <c r="AA224" s="243"/>
      <c r="AB224" s="242"/>
      <c r="AC224" s="243"/>
      <c r="AD224" s="242"/>
    </row>
    <row r="225" spans="1:30" s="244" customFormat="1" ht="33" hidden="1" customHeight="1" outlineLevel="1">
      <c r="A225" s="246"/>
      <c r="B225" s="228" t="s">
        <v>1359</v>
      </c>
      <c r="C225" s="235"/>
      <c r="D225" s="236"/>
      <c r="E225" s="166"/>
      <c r="F225" s="199"/>
      <c r="G225" s="247"/>
      <c r="H225" s="199"/>
      <c r="I225" s="266">
        <v>0</v>
      </c>
      <c r="J225" s="197">
        <v>0</v>
      </c>
      <c r="K225" s="197">
        <v>0</v>
      </c>
      <c r="L225" s="197">
        <v>0</v>
      </c>
      <c r="M225" s="198">
        <v>0</v>
      </c>
      <c r="N225" s="198">
        <v>0</v>
      </c>
      <c r="O225" s="198">
        <v>0</v>
      </c>
      <c r="P225" s="200">
        <v>0</v>
      </c>
      <c r="Q225" s="226">
        <f t="shared" si="37"/>
        <v>0</v>
      </c>
      <c r="R225" s="226">
        <f t="shared" si="38"/>
        <v>0</v>
      </c>
      <c r="S225" s="161">
        <f t="shared" si="39"/>
        <v>0</v>
      </c>
      <c r="T225" s="220"/>
      <c r="U225" s="220"/>
      <c r="V225" s="242"/>
      <c r="W225" s="243"/>
      <c r="X225" s="242"/>
      <c r="Y225" s="243"/>
      <c r="Z225" s="242"/>
      <c r="AA225" s="243"/>
      <c r="AB225" s="242"/>
      <c r="AC225" s="243"/>
      <c r="AD225" s="242"/>
    </row>
    <row r="226" spans="1:30" s="244" customFormat="1" ht="33" hidden="1" customHeight="1" outlineLevel="1">
      <c r="A226" s="246"/>
      <c r="B226" s="228" t="s">
        <v>1360</v>
      </c>
      <c r="C226" s="235"/>
      <c r="D226" s="236"/>
      <c r="E226" s="166"/>
      <c r="F226" s="199"/>
      <c r="G226" s="247"/>
      <c r="H226" s="199"/>
      <c r="I226" s="266">
        <v>0</v>
      </c>
      <c r="J226" s="197">
        <v>0</v>
      </c>
      <c r="K226" s="197">
        <v>0</v>
      </c>
      <c r="L226" s="197">
        <v>0</v>
      </c>
      <c r="M226" s="198">
        <v>0</v>
      </c>
      <c r="N226" s="198">
        <v>0</v>
      </c>
      <c r="O226" s="198">
        <v>0</v>
      </c>
      <c r="P226" s="200">
        <v>0</v>
      </c>
      <c r="Q226" s="226">
        <f t="shared" si="37"/>
        <v>0</v>
      </c>
      <c r="R226" s="226">
        <f t="shared" si="38"/>
        <v>0</v>
      </c>
      <c r="S226" s="161">
        <f t="shared" si="39"/>
        <v>0</v>
      </c>
      <c r="T226" s="220"/>
      <c r="U226" s="220"/>
      <c r="V226" s="242"/>
      <c r="W226" s="243"/>
      <c r="X226" s="242"/>
      <c r="Y226" s="243"/>
      <c r="Z226" s="242"/>
      <c r="AA226" s="243"/>
      <c r="AB226" s="242"/>
      <c r="AC226" s="243"/>
      <c r="AD226" s="242"/>
    </row>
    <row r="227" spans="1:30" s="244" customFormat="1" ht="33" hidden="1" customHeight="1" outlineLevel="1">
      <c r="A227" s="246"/>
      <c r="B227" s="228" t="s">
        <v>1361</v>
      </c>
      <c r="C227" s="235"/>
      <c r="D227" s="236"/>
      <c r="E227" s="166"/>
      <c r="F227" s="199"/>
      <c r="G227" s="247"/>
      <c r="H227" s="199"/>
      <c r="I227" s="266">
        <v>0</v>
      </c>
      <c r="J227" s="197">
        <v>0</v>
      </c>
      <c r="K227" s="197">
        <v>0</v>
      </c>
      <c r="L227" s="197">
        <v>0</v>
      </c>
      <c r="M227" s="198">
        <v>0</v>
      </c>
      <c r="N227" s="198">
        <v>0</v>
      </c>
      <c r="O227" s="198">
        <v>0</v>
      </c>
      <c r="P227" s="200">
        <v>0</v>
      </c>
      <c r="Q227" s="226">
        <f t="shared" si="37"/>
        <v>0</v>
      </c>
      <c r="R227" s="226">
        <f t="shared" si="38"/>
        <v>0</v>
      </c>
      <c r="S227" s="161">
        <f t="shared" si="39"/>
        <v>0</v>
      </c>
      <c r="T227" s="220"/>
      <c r="U227" s="220"/>
      <c r="V227" s="242"/>
      <c r="W227" s="243"/>
      <c r="X227" s="242"/>
      <c r="Y227" s="243"/>
      <c r="Z227" s="242"/>
      <c r="AA227" s="243"/>
      <c r="AB227" s="242"/>
      <c r="AC227" s="243"/>
      <c r="AD227" s="242"/>
    </row>
    <row r="228" spans="1:30" s="244" customFormat="1" ht="33" hidden="1" customHeight="1" outlineLevel="1">
      <c r="A228" s="246"/>
      <c r="B228" s="228" t="s">
        <v>1362</v>
      </c>
      <c r="C228" s="235"/>
      <c r="D228" s="236"/>
      <c r="E228" s="166"/>
      <c r="F228" s="199"/>
      <c r="G228" s="247"/>
      <c r="H228" s="199"/>
      <c r="I228" s="266">
        <v>0</v>
      </c>
      <c r="J228" s="197">
        <v>0</v>
      </c>
      <c r="K228" s="197">
        <v>0</v>
      </c>
      <c r="L228" s="197">
        <v>0</v>
      </c>
      <c r="M228" s="198">
        <v>0</v>
      </c>
      <c r="N228" s="198">
        <v>0</v>
      </c>
      <c r="O228" s="198">
        <v>0</v>
      </c>
      <c r="P228" s="200">
        <v>0</v>
      </c>
      <c r="Q228" s="226">
        <f t="shared" si="37"/>
        <v>0</v>
      </c>
      <c r="R228" s="226">
        <f t="shared" si="38"/>
        <v>0</v>
      </c>
      <c r="S228" s="161">
        <f t="shared" si="39"/>
        <v>0</v>
      </c>
      <c r="T228" s="220"/>
      <c r="U228" s="220"/>
      <c r="V228" s="242"/>
      <c r="W228" s="243"/>
      <c r="X228" s="242"/>
      <c r="Y228" s="243"/>
      <c r="Z228" s="242"/>
      <c r="AA228" s="243"/>
      <c r="AB228" s="242"/>
      <c r="AC228" s="243"/>
      <c r="AD228" s="242"/>
    </row>
    <row r="229" spans="1:30" s="244" customFormat="1" ht="33" hidden="1" customHeight="1" outlineLevel="1">
      <c r="A229" s="246"/>
      <c r="B229" s="228" t="s">
        <v>274</v>
      </c>
      <c r="C229" s="235"/>
      <c r="D229" s="236"/>
      <c r="E229" s="166"/>
      <c r="F229" s="199"/>
      <c r="G229" s="247"/>
      <c r="H229" s="199"/>
      <c r="I229" s="266">
        <v>0</v>
      </c>
      <c r="J229" s="197">
        <v>0</v>
      </c>
      <c r="K229" s="197">
        <v>0</v>
      </c>
      <c r="L229" s="197">
        <v>0</v>
      </c>
      <c r="M229" s="198">
        <v>0</v>
      </c>
      <c r="N229" s="198">
        <v>0</v>
      </c>
      <c r="O229" s="198">
        <v>0</v>
      </c>
      <c r="P229" s="200">
        <v>0</v>
      </c>
      <c r="Q229" s="226">
        <f t="shared" si="37"/>
        <v>0</v>
      </c>
      <c r="R229" s="226">
        <f t="shared" si="38"/>
        <v>0</v>
      </c>
      <c r="S229" s="161">
        <f t="shared" si="39"/>
        <v>0</v>
      </c>
      <c r="T229" s="220"/>
      <c r="U229" s="220"/>
      <c r="V229" s="242"/>
      <c r="W229" s="243"/>
      <c r="X229" s="242"/>
      <c r="Y229" s="243"/>
      <c r="Z229" s="242"/>
      <c r="AA229" s="243"/>
      <c r="AB229" s="242"/>
      <c r="AC229" s="243"/>
      <c r="AD229" s="242"/>
    </row>
    <row r="230" spans="1:30" s="244" customFormat="1" ht="33" hidden="1" customHeight="1" outlineLevel="1">
      <c r="A230" s="246"/>
      <c r="B230" s="228" t="s">
        <v>1363</v>
      </c>
      <c r="C230" s="235"/>
      <c r="D230" s="236"/>
      <c r="E230" s="166"/>
      <c r="F230" s="199"/>
      <c r="G230" s="247"/>
      <c r="H230" s="199"/>
      <c r="I230" s="266">
        <v>0</v>
      </c>
      <c r="J230" s="197">
        <v>0</v>
      </c>
      <c r="K230" s="197">
        <v>0</v>
      </c>
      <c r="L230" s="197">
        <v>0</v>
      </c>
      <c r="M230" s="198">
        <v>0</v>
      </c>
      <c r="N230" s="198">
        <v>0</v>
      </c>
      <c r="O230" s="198">
        <v>0</v>
      </c>
      <c r="P230" s="200">
        <v>0</v>
      </c>
      <c r="Q230" s="226">
        <f t="shared" si="37"/>
        <v>0</v>
      </c>
      <c r="R230" s="226">
        <f t="shared" si="38"/>
        <v>0</v>
      </c>
      <c r="S230" s="161">
        <f t="shared" si="39"/>
        <v>0</v>
      </c>
      <c r="T230" s="220"/>
      <c r="U230" s="220"/>
      <c r="V230" s="242"/>
      <c r="W230" s="243"/>
      <c r="X230" s="242"/>
      <c r="Y230" s="243"/>
      <c r="Z230" s="242"/>
      <c r="AA230" s="243"/>
      <c r="AB230" s="242"/>
      <c r="AC230" s="243"/>
      <c r="AD230" s="242"/>
    </row>
    <row r="231" spans="1:30" s="244" customFormat="1" ht="33" hidden="1" customHeight="1" outlineLevel="1">
      <c r="A231" s="246"/>
      <c r="B231" s="228" t="s">
        <v>1364</v>
      </c>
      <c r="C231" s="235"/>
      <c r="D231" s="236"/>
      <c r="E231" s="166"/>
      <c r="F231" s="199"/>
      <c r="G231" s="247"/>
      <c r="H231" s="199"/>
      <c r="I231" s="266">
        <v>0</v>
      </c>
      <c r="J231" s="197">
        <v>0</v>
      </c>
      <c r="K231" s="197">
        <v>0</v>
      </c>
      <c r="L231" s="197">
        <v>0</v>
      </c>
      <c r="M231" s="198">
        <v>0</v>
      </c>
      <c r="N231" s="198">
        <v>0</v>
      </c>
      <c r="O231" s="198">
        <v>0</v>
      </c>
      <c r="P231" s="200">
        <v>0</v>
      </c>
      <c r="Q231" s="226">
        <f t="shared" si="37"/>
        <v>0</v>
      </c>
      <c r="R231" s="226">
        <f t="shared" si="38"/>
        <v>0</v>
      </c>
      <c r="S231" s="161">
        <f t="shared" si="39"/>
        <v>0</v>
      </c>
      <c r="T231" s="220"/>
      <c r="U231" s="220"/>
      <c r="V231" s="242"/>
      <c r="W231" s="243"/>
      <c r="X231" s="242"/>
      <c r="Y231" s="243"/>
      <c r="Z231" s="242"/>
      <c r="AA231" s="243"/>
      <c r="AB231" s="242"/>
      <c r="AC231" s="243"/>
      <c r="AD231" s="242"/>
    </row>
    <row r="232" spans="1:30" s="244" customFormat="1" ht="33" hidden="1" customHeight="1" outlineLevel="1">
      <c r="A232" s="246"/>
      <c r="B232" s="228" t="s">
        <v>1365</v>
      </c>
      <c r="C232" s="235"/>
      <c r="D232" s="236"/>
      <c r="E232" s="166"/>
      <c r="F232" s="199"/>
      <c r="G232" s="247"/>
      <c r="H232" s="199"/>
      <c r="I232" s="266">
        <v>0</v>
      </c>
      <c r="J232" s="197">
        <v>0</v>
      </c>
      <c r="K232" s="197">
        <v>0</v>
      </c>
      <c r="L232" s="197">
        <v>0</v>
      </c>
      <c r="M232" s="198">
        <v>0</v>
      </c>
      <c r="N232" s="198">
        <v>0</v>
      </c>
      <c r="O232" s="198">
        <v>0</v>
      </c>
      <c r="P232" s="200">
        <v>0</v>
      </c>
      <c r="Q232" s="226">
        <f t="shared" si="37"/>
        <v>0</v>
      </c>
      <c r="R232" s="226">
        <f t="shared" si="38"/>
        <v>0</v>
      </c>
      <c r="S232" s="161">
        <f t="shared" si="39"/>
        <v>0</v>
      </c>
      <c r="T232" s="220"/>
      <c r="U232" s="220"/>
      <c r="V232" s="242"/>
      <c r="W232" s="243"/>
      <c r="X232" s="242"/>
      <c r="Y232" s="243"/>
      <c r="Z232" s="242"/>
      <c r="AA232" s="243"/>
      <c r="AB232" s="242"/>
      <c r="AC232" s="243"/>
      <c r="AD232" s="242"/>
    </row>
    <row r="233" spans="1:30" s="244" customFormat="1" ht="33" hidden="1" customHeight="1" outlineLevel="1">
      <c r="A233" s="246"/>
      <c r="B233" s="228" t="s">
        <v>1366</v>
      </c>
      <c r="C233" s="235"/>
      <c r="D233" s="236"/>
      <c r="E233" s="166"/>
      <c r="F233" s="199"/>
      <c r="G233" s="247"/>
      <c r="H233" s="199"/>
      <c r="I233" s="266">
        <v>0</v>
      </c>
      <c r="J233" s="197">
        <v>0</v>
      </c>
      <c r="K233" s="197">
        <v>0</v>
      </c>
      <c r="L233" s="197">
        <v>0</v>
      </c>
      <c r="M233" s="198">
        <v>0</v>
      </c>
      <c r="N233" s="198">
        <v>0</v>
      </c>
      <c r="O233" s="198">
        <v>0</v>
      </c>
      <c r="P233" s="200">
        <v>0</v>
      </c>
      <c r="Q233" s="226">
        <f t="shared" si="37"/>
        <v>0</v>
      </c>
      <c r="R233" s="226">
        <f t="shared" si="38"/>
        <v>0</v>
      </c>
      <c r="S233" s="161">
        <f t="shared" si="39"/>
        <v>0</v>
      </c>
      <c r="T233" s="220"/>
      <c r="U233" s="220"/>
      <c r="V233" s="242"/>
      <c r="W233" s="243"/>
      <c r="X233" s="242"/>
      <c r="Y233" s="243"/>
      <c r="Z233" s="242"/>
      <c r="AA233" s="243"/>
      <c r="AB233" s="242"/>
      <c r="AC233" s="243"/>
      <c r="AD233" s="242"/>
    </row>
    <row r="234" spans="1:30" s="253" customFormat="1" ht="15.75" hidden="1" customHeight="1" outlineLevel="1">
      <c r="A234" s="246"/>
      <c r="B234" s="184" t="s">
        <v>362</v>
      </c>
      <c r="C234" s="235"/>
      <c r="D234" s="236"/>
      <c r="E234" s="166" t="s">
        <v>486</v>
      </c>
      <c r="F234" s="199"/>
      <c r="G234" s="247"/>
      <c r="H234" s="223" t="s">
        <v>487</v>
      </c>
      <c r="I234" s="266">
        <v>8</v>
      </c>
      <c r="J234" s="197">
        <v>8</v>
      </c>
      <c r="K234" s="197">
        <v>0</v>
      </c>
      <c r="L234" s="197">
        <v>0</v>
      </c>
      <c r="M234" s="198">
        <v>0</v>
      </c>
      <c r="N234" s="198">
        <v>0</v>
      </c>
      <c r="O234" s="198">
        <v>0</v>
      </c>
      <c r="P234" s="200">
        <v>0</v>
      </c>
      <c r="Q234" s="226">
        <f t="shared" si="35"/>
        <v>0</v>
      </c>
      <c r="R234" s="226">
        <f t="shared" si="32"/>
        <v>0</v>
      </c>
      <c r="S234" s="161">
        <f t="shared" si="36"/>
        <v>8</v>
      </c>
      <c r="T234" s="220"/>
      <c r="U234" s="220"/>
      <c r="V234" s="240"/>
      <c r="W234" s="239"/>
      <c r="X234" s="240"/>
      <c r="Y234" s="239"/>
      <c r="Z234" s="240"/>
      <c r="AA234" s="239"/>
      <c r="AB234" s="240"/>
      <c r="AC234" s="239"/>
      <c r="AD234" s="240"/>
    </row>
    <row r="235" spans="1:30" s="253" customFormat="1" ht="33" customHeight="1" collapsed="1">
      <c r="A235" s="246" t="s">
        <v>446</v>
      </c>
      <c r="B235" s="256" t="s">
        <v>857</v>
      </c>
      <c r="C235" s="235"/>
      <c r="D235" s="236"/>
      <c r="E235" s="166"/>
      <c r="F235" s="199"/>
      <c r="G235" s="247"/>
      <c r="H235" s="223"/>
      <c r="I235" s="199">
        <f>I236+I237</f>
        <v>28</v>
      </c>
      <c r="J235" s="199">
        <f>SUM(J236:J237)</f>
        <v>0</v>
      </c>
      <c r="K235" s="199">
        <f t="shared" ref="K235:P235" si="40">K236+K237</f>
        <v>28</v>
      </c>
      <c r="L235" s="199">
        <v>0</v>
      </c>
      <c r="M235" s="199">
        <f t="shared" si="40"/>
        <v>0</v>
      </c>
      <c r="N235" s="199">
        <f t="shared" si="40"/>
        <v>0</v>
      </c>
      <c r="O235" s="199">
        <f t="shared" si="40"/>
        <v>0</v>
      </c>
      <c r="P235" s="199">
        <f t="shared" si="40"/>
        <v>0</v>
      </c>
      <c r="Q235" s="226">
        <f t="shared" si="35"/>
        <v>0</v>
      </c>
      <c r="R235" s="226">
        <f t="shared" si="32"/>
        <v>28</v>
      </c>
      <c r="S235" s="199">
        <f>S236+S237</f>
        <v>0</v>
      </c>
      <c r="T235" s="220"/>
      <c r="U235" s="220"/>
      <c r="V235" s="240"/>
      <c r="W235" s="239"/>
      <c r="X235" s="240"/>
      <c r="Y235" s="239"/>
      <c r="Z235" s="240"/>
      <c r="AA235" s="239"/>
      <c r="AB235" s="240"/>
      <c r="AC235" s="239"/>
      <c r="AD235" s="240"/>
    </row>
    <row r="236" spans="1:30" s="254" customFormat="1" ht="31.5" hidden="1" customHeight="1" outlineLevel="1">
      <c r="A236" s="246"/>
      <c r="B236" s="184" t="s">
        <v>349</v>
      </c>
      <c r="C236" s="222"/>
      <c r="D236" s="223"/>
      <c r="E236" s="166" t="s">
        <v>829</v>
      </c>
      <c r="F236" s="199"/>
      <c r="G236" s="247"/>
      <c r="H236" s="199" t="s">
        <v>663</v>
      </c>
      <c r="I236" s="197">
        <v>0</v>
      </c>
      <c r="J236" s="202">
        <v>0</v>
      </c>
      <c r="K236" s="202">
        <v>0</v>
      </c>
      <c r="L236" s="202">
        <v>0</v>
      </c>
      <c r="M236" s="198">
        <v>0</v>
      </c>
      <c r="N236" s="198">
        <v>0</v>
      </c>
      <c r="O236" s="198">
        <v>0</v>
      </c>
      <c r="P236" s="200">
        <v>0</v>
      </c>
      <c r="Q236" s="226">
        <f t="shared" si="35"/>
        <v>0</v>
      </c>
      <c r="R236" s="226">
        <f t="shared" si="32"/>
        <v>0</v>
      </c>
      <c r="S236" s="161">
        <f t="shared" si="36"/>
        <v>0</v>
      </c>
      <c r="T236" s="220"/>
      <c r="U236" s="220"/>
      <c r="V236" s="232"/>
      <c r="W236" s="233"/>
      <c r="X236" s="232"/>
      <c r="Y236" s="233"/>
      <c r="Z236" s="232"/>
      <c r="AA236" s="233"/>
      <c r="AB236" s="232"/>
      <c r="AC236" s="233"/>
      <c r="AD236" s="232"/>
    </row>
    <row r="237" spans="1:30" s="253" customFormat="1" ht="15.75" hidden="1" customHeight="1" outlineLevel="1">
      <c r="A237" s="246"/>
      <c r="B237" s="184" t="s">
        <v>13</v>
      </c>
      <c r="C237" s="235"/>
      <c r="D237" s="236"/>
      <c r="E237" s="166"/>
      <c r="F237" s="199"/>
      <c r="G237" s="247"/>
      <c r="H237" s="199"/>
      <c r="I237" s="197">
        <f>SUM(I238:I238)</f>
        <v>28</v>
      </c>
      <c r="J237" s="197">
        <f>SUM(J238:J238)</f>
        <v>0</v>
      </c>
      <c r="K237" s="197">
        <f t="shared" ref="K237:P237" si="41">SUM(K238:K238)</f>
        <v>28</v>
      </c>
      <c r="L237" s="197">
        <v>0</v>
      </c>
      <c r="M237" s="197">
        <v>0</v>
      </c>
      <c r="N237" s="197">
        <f t="shared" si="41"/>
        <v>0</v>
      </c>
      <c r="O237" s="197">
        <f t="shared" si="41"/>
        <v>0</v>
      </c>
      <c r="P237" s="199">
        <f t="shared" si="41"/>
        <v>0</v>
      </c>
      <c r="Q237" s="226">
        <f t="shared" si="35"/>
        <v>0</v>
      </c>
      <c r="R237" s="226">
        <f t="shared" si="32"/>
        <v>28</v>
      </c>
      <c r="S237" s="197">
        <f>SUM(S238:S238)</f>
        <v>0</v>
      </c>
      <c r="T237" s="220"/>
      <c r="U237" s="220"/>
      <c r="V237" s="240"/>
      <c r="W237" s="239"/>
      <c r="X237" s="240"/>
      <c r="Y237" s="239"/>
      <c r="Z237" s="240"/>
      <c r="AA237" s="239"/>
      <c r="AB237" s="240"/>
      <c r="AC237" s="239"/>
      <c r="AD237" s="240"/>
    </row>
    <row r="238" spans="1:30" s="244" customFormat="1" ht="15.75" hidden="1" customHeight="1" outlineLevel="1">
      <c r="A238" s="246"/>
      <c r="B238" s="228" t="s">
        <v>941</v>
      </c>
      <c r="C238" s="235"/>
      <c r="D238" s="236"/>
      <c r="E238" s="166"/>
      <c r="F238" s="199"/>
      <c r="G238" s="247"/>
      <c r="H238" s="199"/>
      <c r="I238" s="197">
        <v>28</v>
      </c>
      <c r="J238" s="197">
        <v>0</v>
      </c>
      <c r="K238" s="197">
        <v>28</v>
      </c>
      <c r="L238" s="197">
        <v>0</v>
      </c>
      <c r="M238" s="198">
        <v>0</v>
      </c>
      <c r="N238" s="198">
        <v>0</v>
      </c>
      <c r="O238" s="198">
        <v>0</v>
      </c>
      <c r="P238" s="200">
        <v>0</v>
      </c>
      <c r="Q238" s="226">
        <f t="shared" si="35"/>
        <v>0</v>
      </c>
      <c r="R238" s="226">
        <f t="shared" si="32"/>
        <v>28</v>
      </c>
      <c r="S238" s="161">
        <f t="shared" si="36"/>
        <v>0</v>
      </c>
      <c r="T238" s="220"/>
      <c r="U238" s="220"/>
      <c r="V238" s="242"/>
      <c r="W238" s="243"/>
      <c r="X238" s="242"/>
      <c r="Y238" s="243"/>
      <c r="Z238" s="242"/>
      <c r="AA238" s="243"/>
      <c r="AB238" s="242"/>
      <c r="AC238" s="243"/>
      <c r="AD238" s="242"/>
    </row>
    <row r="239" spans="1:30" s="244" customFormat="1" ht="33" customHeight="1" collapsed="1">
      <c r="A239" s="246" t="s">
        <v>447</v>
      </c>
      <c r="B239" s="249" t="s">
        <v>859</v>
      </c>
      <c r="C239" s="235"/>
      <c r="D239" s="236"/>
      <c r="E239" s="166"/>
      <c r="F239" s="199"/>
      <c r="G239" s="247"/>
      <c r="H239" s="199"/>
      <c r="I239" s="199">
        <f t="shared" ref="I239:P239" si="42">I240+I241</f>
        <v>3</v>
      </c>
      <c r="J239" s="199">
        <f t="shared" si="42"/>
        <v>3</v>
      </c>
      <c r="K239" s="199">
        <f t="shared" si="42"/>
        <v>3</v>
      </c>
      <c r="L239" s="199">
        <f t="shared" si="42"/>
        <v>0</v>
      </c>
      <c r="M239" s="199">
        <f t="shared" si="42"/>
        <v>0</v>
      </c>
      <c r="N239" s="199">
        <f t="shared" si="42"/>
        <v>0</v>
      </c>
      <c r="O239" s="199">
        <f t="shared" si="42"/>
        <v>0</v>
      </c>
      <c r="P239" s="199">
        <f t="shared" si="42"/>
        <v>0</v>
      </c>
      <c r="Q239" s="226">
        <f t="shared" si="35"/>
        <v>0</v>
      </c>
      <c r="R239" s="226">
        <f t="shared" si="32"/>
        <v>3</v>
      </c>
      <c r="S239" s="199">
        <f>S240+S241</f>
        <v>0</v>
      </c>
      <c r="T239" s="220"/>
      <c r="U239" s="220"/>
      <c r="V239" s="242"/>
      <c r="W239" s="243"/>
      <c r="X239" s="242"/>
      <c r="Y239" s="243"/>
      <c r="Z239" s="242"/>
      <c r="AA239" s="243"/>
      <c r="AB239" s="242"/>
      <c r="AC239" s="243"/>
      <c r="AD239" s="242"/>
    </row>
    <row r="240" spans="1:30" s="254" customFormat="1" ht="32.25" hidden="1" customHeight="1" outlineLevel="1">
      <c r="A240" s="246"/>
      <c r="B240" s="184" t="s">
        <v>350</v>
      </c>
      <c r="C240" s="222"/>
      <c r="D240" s="223"/>
      <c r="E240" s="166" t="s">
        <v>266</v>
      </c>
      <c r="F240" s="199" t="s">
        <v>229</v>
      </c>
      <c r="G240" s="247"/>
      <c r="H240" s="199"/>
      <c r="I240" s="197">
        <v>3</v>
      </c>
      <c r="J240" s="202">
        <v>3</v>
      </c>
      <c r="K240" s="202">
        <v>3</v>
      </c>
      <c r="L240" s="202">
        <v>0</v>
      </c>
      <c r="M240" s="198">
        <v>0</v>
      </c>
      <c r="N240" s="198">
        <v>0</v>
      </c>
      <c r="O240" s="198">
        <v>0</v>
      </c>
      <c r="P240" s="200">
        <v>0</v>
      </c>
      <c r="Q240" s="226">
        <f t="shared" si="35"/>
        <v>0</v>
      </c>
      <c r="R240" s="226">
        <f t="shared" si="32"/>
        <v>3</v>
      </c>
      <c r="S240" s="161">
        <f t="shared" si="36"/>
        <v>0</v>
      </c>
      <c r="T240" s="220"/>
      <c r="U240" s="220"/>
      <c r="V240" s="232"/>
      <c r="W240" s="233"/>
      <c r="X240" s="232"/>
      <c r="Y240" s="233"/>
      <c r="Z240" s="232"/>
      <c r="AA240" s="233"/>
      <c r="AB240" s="232"/>
      <c r="AC240" s="233"/>
      <c r="AD240" s="232"/>
    </row>
    <row r="241" spans="1:30" s="253" customFormat="1" ht="22.5" hidden="1" customHeight="1" outlineLevel="1">
      <c r="A241" s="246"/>
      <c r="B241" s="184" t="s">
        <v>13</v>
      </c>
      <c r="C241" s="235"/>
      <c r="D241" s="236"/>
      <c r="E241" s="166"/>
      <c r="F241" s="199"/>
      <c r="G241" s="247"/>
      <c r="H241" s="199"/>
      <c r="I241" s="197"/>
      <c r="J241" s="202"/>
      <c r="K241" s="202"/>
      <c r="L241" s="202"/>
      <c r="M241" s="198"/>
      <c r="N241" s="198"/>
      <c r="O241" s="198"/>
      <c r="P241" s="200"/>
      <c r="Q241" s="226">
        <f t="shared" si="35"/>
        <v>0</v>
      </c>
      <c r="R241" s="226">
        <f t="shared" si="32"/>
        <v>0</v>
      </c>
      <c r="S241" s="161">
        <f t="shared" si="36"/>
        <v>0</v>
      </c>
      <c r="T241" s="220"/>
      <c r="U241" s="220"/>
      <c r="V241" s="240"/>
      <c r="W241" s="239"/>
      <c r="X241" s="240"/>
      <c r="Y241" s="239"/>
      <c r="Z241" s="240"/>
      <c r="AA241" s="239"/>
      <c r="AB241" s="240"/>
      <c r="AC241" s="239"/>
      <c r="AD241" s="240"/>
    </row>
    <row r="242" spans="1:30" s="253" customFormat="1" ht="33" customHeight="1" collapsed="1">
      <c r="A242" s="246" t="s">
        <v>448</v>
      </c>
      <c r="B242" s="256" t="s">
        <v>860</v>
      </c>
      <c r="C242" s="235"/>
      <c r="D242" s="236"/>
      <c r="E242" s="166"/>
      <c r="F242" s="199"/>
      <c r="G242" s="247"/>
      <c r="H242" s="199"/>
      <c r="I242" s="199">
        <f>SUM(I243:I254)</f>
        <v>32</v>
      </c>
      <c r="J242" s="199">
        <f t="shared" ref="J242:P242" si="43">SUM(J243:J254)</f>
        <v>9</v>
      </c>
      <c r="K242" s="199">
        <f t="shared" si="43"/>
        <v>8</v>
      </c>
      <c r="L242" s="199">
        <f t="shared" si="43"/>
        <v>0</v>
      </c>
      <c r="M242" s="200">
        <f t="shared" si="43"/>
        <v>0</v>
      </c>
      <c r="N242" s="200">
        <f t="shared" si="43"/>
        <v>0</v>
      </c>
      <c r="O242" s="200">
        <f t="shared" si="43"/>
        <v>0</v>
      </c>
      <c r="P242" s="200">
        <f t="shared" si="43"/>
        <v>0</v>
      </c>
      <c r="Q242" s="226">
        <f t="shared" si="35"/>
        <v>0</v>
      </c>
      <c r="R242" s="226">
        <f t="shared" si="32"/>
        <v>8</v>
      </c>
      <c r="S242" s="199">
        <f>SUM(S243:S254)</f>
        <v>1</v>
      </c>
      <c r="T242" s="220"/>
      <c r="U242" s="220"/>
      <c r="V242" s="240"/>
      <c r="W242" s="239"/>
      <c r="X242" s="240"/>
      <c r="Y242" s="239"/>
      <c r="Z242" s="240"/>
      <c r="AA242" s="239"/>
      <c r="AB242" s="240"/>
      <c r="AC242" s="239"/>
      <c r="AD242" s="240"/>
    </row>
    <row r="243" spans="1:30" s="254" customFormat="1" ht="33" hidden="1" customHeight="1" outlineLevel="1">
      <c r="A243" s="246"/>
      <c r="B243" s="184" t="s">
        <v>463</v>
      </c>
      <c r="C243" s="222">
        <v>40571</v>
      </c>
      <c r="D243" s="223">
        <v>26</v>
      </c>
      <c r="E243" s="166" t="s">
        <v>267</v>
      </c>
      <c r="F243" s="199" t="s">
        <v>268</v>
      </c>
      <c r="G243" s="238" t="s">
        <v>269</v>
      </c>
      <c r="H243" s="199">
        <v>21355</v>
      </c>
      <c r="I243" s="197">
        <v>4</v>
      </c>
      <c r="J243" s="202">
        <v>0</v>
      </c>
      <c r="K243" s="202">
        <v>0</v>
      </c>
      <c r="L243" s="202">
        <v>0</v>
      </c>
      <c r="M243" s="198">
        <v>0</v>
      </c>
      <c r="N243" s="198">
        <v>0</v>
      </c>
      <c r="O243" s="198">
        <v>0</v>
      </c>
      <c r="P243" s="200">
        <v>0</v>
      </c>
      <c r="Q243" s="226">
        <f t="shared" si="35"/>
        <v>0</v>
      </c>
      <c r="R243" s="226">
        <f t="shared" si="32"/>
        <v>0</v>
      </c>
      <c r="S243" s="161">
        <f t="shared" si="36"/>
        <v>0</v>
      </c>
      <c r="T243" s="220"/>
      <c r="U243" s="220"/>
      <c r="V243" s="232"/>
      <c r="W243" s="233"/>
      <c r="X243" s="232"/>
      <c r="Y243" s="233"/>
      <c r="Z243" s="232"/>
      <c r="AA243" s="233"/>
      <c r="AB243" s="232"/>
      <c r="AC243" s="233"/>
      <c r="AD243" s="232"/>
    </row>
    <row r="244" spans="1:30" s="254" customFormat="1" ht="33" hidden="1" customHeight="1" outlineLevel="1">
      <c r="A244" s="246"/>
      <c r="B244" s="184" t="s">
        <v>1020</v>
      </c>
      <c r="C244" s="222"/>
      <c r="D244" s="223"/>
      <c r="E244" s="166"/>
      <c r="F244" s="199"/>
      <c r="G244" s="238"/>
      <c r="H244" s="199"/>
      <c r="I244" s="197">
        <v>1</v>
      </c>
      <c r="J244" s="202">
        <v>0</v>
      </c>
      <c r="K244" s="202">
        <v>0</v>
      </c>
      <c r="L244" s="202">
        <v>0</v>
      </c>
      <c r="M244" s="198">
        <v>0</v>
      </c>
      <c r="N244" s="198">
        <v>0</v>
      </c>
      <c r="O244" s="198">
        <v>0</v>
      </c>
      <c r="P244" s="200">
        <v>0</v>
      </c>
      <c r="Q244" s="226">
        <f t="shared" si="35"/>
        <v>0</v>
      </c>
      <c r="R244" s="226">
        <f t="shared" si="32"/>
        <v>0</v>
      </c>
      <c r="S244" s="161">
        <f t="shared" si="36"/>
        <v>0</v>
      </c>
      <c r="T244" s="220"/>
      <c r="U244" s="220"/>
      <c r="V244" s="232"/>
      <c r="W244" s="233"/>
      <c r="X244" s="232"/>
      <c r="Y244" s="233"/>
      <c r="Z244" s="232"/>
      <c r="AA244" s="233"/>
      <c r="AB244" s="232"/>
      <c r="AC244" s="233"/>
      <c r="AD244" s="232"/>
    </row>
    <row r="245" spans="1:30" s="254" customFormat="1" ht="49.5" hidden="1" customHeight="1" outlineLevel="1">
      <c r="A245" s="246"/>
      <c r="B245" s="184" t="s">
        <v>1253</v>
      </c>
      <c r="C245" s="222"/>
      <c r="D245" s="223"/>
      <c r="E245" s="166" t="s">
        <v>712</v>
      </c>
      <c r="F245" s="199"/>
      <c r="G245" s="238"/>
      <c r="H245" s="199"/>
      <c r="I245" s="197">
        <v>1</v>
      </c>
      <c r="J245" s="202">
        <v>0</v>
      </c>
      <c r="K245" s="202">
        <v>0</v>
      </c>
      <c r="L245" s="202">
        <v>0</v>
      </c>
      <c r="M245" s="198">
        <v>0</v>
      </c>
      <c r="N245" s="198">
        <v>0</v>
      </c>
      <c r="O245" s="198">
        <v>0</v>
      </c>
      <c r="P245" s="200">
        <v>0</v>
      </c>
      <c r="Q245" s="226">
        <f t="shared" si="35"/>
        <v>0</v>
      </c>
      <c r="R245" s="226">
        <f t="shared" si="32"/>
        <v>0</v>
      </c>
      <c r="S245" s="161">
        <f t="shared" si="36"/>
        <v>0</v>
      </c>
      <c r="T245" s="220"/>
      <c r="U245" s="220"/>
      <c r="V245" s="232"/>
      <c r="W245" s="233"/>
      <c r="X245" s="232"/>
      <c r="Y245" s="233"/>
      <c r="Z245" s="232"/>
      <c r="AA245" s="233"/>
      <c r="AB245" s="232"/>
      <c r="AC245" s="233"/>
      <c r="AD245" s="232"/>
    </row>
    <row r="246" spans="1:30" s="254" customFormat="1" ht="42" hidden="1" customHeight="1" outlineLevel="1">
      <c r="A246" s="246"/>
      <c r="B246" s="184" t="s">
        <v>1254</v>
      </c>
      <c r="C246" s="222"/>
      <c r="D246" s="223"/>
      <c r="E246" s="166"/>
      <c r="F246" s="199"/>
      <c r="G246" s="238"/>
      <c r="H246" s="199"/>
      <c r="I246" s="197">
        <v>2</v>
      </c>
      <c r="J246" s="202">
        <v>0</v>
      </c>
      <c r="K246" s="202">
        <v>0</v>
      </c>
      <c r="L246" s="202">
        <v>0</v>
      </c>
      <c r="M246" s="198">
        <v>0</v>
      </c>
      <c r="N246" s="198">
        <v>0</v>
      </c>
      <c r="O246" s="198">
        <v>0</v>
      </c>
      <c r="P246" s="200">
        <v>0</v>
      </c>
      <c r="Q246" s="226"/>
      <c r="R246" s="226">
        <f t="shared" si="32"/>
        <v>0</v>
      </c>
      <c r="S246" s="161">
        <f t="shared" si="36"/>
        <v>0</v>
      </c>
      <c r="T246" s="220"/>
      <c r="U246" s="220"/>
      <c r="V246" s="232"/>
      <c r="W246" s="233"/>
      <c r="X246" s="232"/>
      <c r="Y246" s="233"/>
      <c r="Z246" s="232"/>
      <c r="AA246" s="233"/>
      <c r="AB246" s="232"/>
      <c r="AC246" s="233"/>
      <c r="AD246" s="232"/>
    </row>
    <row r="247" spans="1:30" s="254" customFormat="1" ht="41.25" hidden="1" customHeight="1" outlineLevel="1">
      <c r="A247" s="246"/>
      <c r="B247" s="184" t="s">
        <v>1255</v>
      </c>
      <c r="C247" s="222"/>
      <c r="D247" s="223"/>
      <c r="E247" s="166" t="s">
        <v>712</v>
      </c>
      <c r="F247" s="199"/>
      <c r="G247" s="238"/>
      <c r="H247" s="199"/>
      <c r="I247" s="197">
        <v>3</v>
      </c>
      <c r="J247" s="202">
        <v>0</v>
      </c>
      <c r="K247" s="202">
        <v>0</v>
      </c>
      <c r="L247" s="202">
        <v>0</v>
      </c>
      <c r="M247" s="198">
        <v>0</v>
      </c>
      <c r="N247" s="198">
        <v>0</v>
      </c>
      <c r="O247" s="198">
        <v>0</v>
      </c>
      <c r="P247" s="200">
        <v>0</v>
      </c>
      <c r="Q247" s="226">
        <f t="shared" si="35"/>
        <v>0</v>
      </c>
      <c r="R247" s="226">
        <f t="shared" si="32"/>
        <v>0</v>
      </c>
      <c r="S247" s="161">
        <f t="shared" si="36"/>
        <v>0</v>
      </c>
      <c r="T247" s="220"/>
      <c r="U247" s="220"/>
      <c r="V247" s="232"/>
      <c r="W247" s="233"/>
      <c r="X247" s="232"/>
      <c r="Y247" s="233"/>
      <c r="Z247" s="232"/>
      <c r="AA247" s="233"/>
      <c r="AB247" s="232"/>
      <c r="AC247" s="233"/>
      <c r="AD247" s="232"/>
    </row>
    <row r="248" spans="1:30" s="254" customFormat="1" ht="25.5" hidden="1" customHeight="1" outlineLevel="1">
      <c r="A248" s="246"/>
      <c r="B248" s="184" t="s">
        <v>1131</v>
      </c>
      <c r="C248" s="222"/>
      <c r="D248" s="223"/>
      <c r="E248" s="166"/>
      <c r="F248" s="199"/>
      <c r="G248" s="238"/>
      <c r="H248" s="199"/>
      <c r="I248" s="197">
        <v>1</v>
      </c>
      <c r="J248" s="202">
        <v>0</v>
      </c>
      <c r="K248" s="202">
        <v>0</v>
      </c>
      <c r="L248" s="202">
        <v>0</v>
      </c>
      <c r="M248" s="198">
        <v>0</v>
      </c>
      <c r="N248" s="198">
        <v>0</v>
      </c>
      <c r="O248" s="198">
        <v>0</v>
      </c>
      <c r="P248" s="200">
        <v>0</v>
      </c>
      <c r="Q248" s="226">
        <f t="shared" si="35"/>
        <v>0</v>
      </c>
      <c r="R248" s="226">
        <f t="shared" si="32"/>
        <v>0</v>
      </c>
      <c r="S248" s="161">
        <f t="shared" si="36"/>
        <v>0</v>
      </c>
      <c r="T248" s="220"/>
      <c r="U248" s="220"/>
      <c r="V248" s="232"/>
      <c r="W248" s="233"/>
      <c r="X248" s="232"/>
      <c r="Y248" s="233"/>
      <c r="Z248" s="232"/>
      <c r="AA248" s="233"/>
      <c r="AB248" s="232"/>
      <c r="AC248" s="233"/>
      <c r="AD248" s="232"/>
    </row>
    <row r="249" spans="1:30" s="254" customFormat="1" ht="25.5" hidden="1" customHeight="1" outlineLevel="1">
      <c r="A249" s="246"/>
      <c r="B249" s="184" t="s">
        <v>1132</v>
      </c>
      <c r="C249" s="222"/>
      <c r="D249" s="223"/>
      <c r="E249" s="166"/>
      <c r="F249" s="199"/>
      <c r="G249" s="238"/>
      <c r="H249" s="199"/>
      <c r="I249" s="197">
        <v>1</v>
      </c>
      <c r="J249" s="202">
        <v>0</v>
      </c>
      <c r="K249" s="202">
        <v>0</v>
      </c>
      <c r="L249" s="202">
        <v>0</v>
      </c>
      <c r="M249" s="198">
        <v>0</v>
      </c>
      <c r="N249" s="198">
        <v>0</v>
      </c>
      <c r="O249" s="198">
        <v>0</v>
      </c>
      <c r="P249" s="200">
        <v>0</v>
      </c>
      <c r="Q249" s="226">
        <f t="shared" si="35"/>
        <v>0</v>
      </c>
      <c r="R249" s="226">
        <f t="shared" si="32"/>
        <v>0</v>
      </c>
      <c r="S249" s="161">
        <f t="shared" si="36"/>
        <v>0</v>
      </c>
      <c r="T249" s="220"/>
      <c r="U249" s="220"/>
      <c r="V249" s="232"/>
      <c r="W249" s="233"/>
      <c r="X249" s="232"/>
      <c r="Y249" s="233"/>
      <c r="Z249" s="232"/>
      <c r="AA249" s="233"/>
      <c r="AB249" s="232"/>
      <c r="AC249" s="233"/>
      <c r="AD249" s="232"/>
    </row>
    <row r="250" spans="1:30" s="254" customFormat="1" ht="25.5" hidden="1" customHeight="1" outlineLevel="1">
      <c r="A250" s="246"/>
      <c r="B250" s="184" t="s">
        <v>1133</v>
      </c>
      <c r="C250" s="222"/>
      <c r="D250" s="223"/>
      <c r="E250" s="166"/>
      <c r="F250" s="199"/>
      <c r="G250" s="238"/>
      <c r="H250" s="199"/>
      <c r="I250" s="197">
        <v>1</v>
      </c>
      <c r="J250" s="202">
        <v>0</v>
      </c>
      <c r="K250" s="202">
        <v>0</v>
      </c>
      <c r="L250" s="202">
        <v>0</v>
      </c>
      <c r="M250" s="198">
        <v>0</v>
      </c>
      <c r="N250" s="198">
        <v>0</v>
      </c>
      <c r="O250" s="198">
        <v>0</v>
      </c>
      <c r="P250" s="200">
        <v>0</v>
      </c>
      <c r="Q250" s="226">
        <f t="shared" si="35"/>
        <v>0</v>
      </c>
      <c r="R250" s="226">
        <f t="shared" si="32"/>
        <v>0</v>
      </c>
      <c r="S250" s="161">
        <f t="shared" si="36"/>
        <v>0</v>
      </c>
      <c r="T250" s="220"/>
      <c r="U250" s="220"/>
      <c r="V250" s="232"/>
      <c r="W250" s="233"/>
      <c r="X250" s="232"/>
      <c r="Y250" s="233"/>
      <c r="Z250" s="232"/>
      <c r="AA250" s="233"/>
      <c r="AB250" s="232"/>
      <c r="AC250" s="233"/>
      <c r="AD250" s="232"/>
    </row>
    <row r="251" spans="1:30" s="254" customFormat="1" ht="25.5" hidden="1" customHeight="1" outlineLevel="1">
      <c r="A251" s="246"/>
      <c r="B251" s="184" t="s">
        <v>1134</v>
      </c>
      <c r="C251" s="222"/>
      <c r="D251" s="223"/>
      <c r="E251" s="166"/>
      <c r="F251" s="199"/>
      <c r="G251" s="238"/>
      <c r="H251" s="199"/>
      <c r="I251" s="197">
        <v>1</v>
      </c>
      <c r="J251" s="202">
        <v>0</v>
      </c>
      <c r="K251" s="202">
        <v>0</v>
      </c>
      <c r="L251" s="202">
        <v>0</v>
      </c>
      <c r="M251" s="198">
        <v>0</v>
      </c>
      <c r="N251" s="198">
        <v>0</v>
      </c>
      <c r="O251" s="198">
        <v>0</v>
      </c>
      <c r="P251" s="200">
        <v>0</v>
      </c>
      <c r="Q251" s="226">
        <f t="shared" si="35"/>
        <v>0</v>
      </c>
      <c r="R251" s="226">
        <f t="shared" si="32"/>
        <v>0</v>
      </c>
      <c r="S251" s="161">
        <f t="shared" si="36"/>
        <v>0</v>
      </c>
      <c r="T251" s="220"/>
      <c r="U251" s="220"/>
      <c r="V251" s="232"/>
      <c r="W251" s="233"/>
      <c r="X251" s="232"/>
      <c r="Y251" s="233"/>
      <c r="Z251" s="232"/>
      <c r="AA251" s="233"/>
      <c r="AB251" s="232"/>
      <c r="AC251" s="233"/>
      <c r="AD251" s="232"/>
    </row>
    <row r="252" spans="1:30" s="254" customFormat="1" ht="32.25" hidden="1" customHeight="1" outlineLevel="1">
      <c r="A252" s="246"/>
      <c r="B252" s="184" t="s">
        <v>1135</v>
      </c>
      <c r="C252" s="222"/>
      <c r="D252" s="223"/>
      <c r="E252" s="166"/>
      <c r="F252" s="199"/>
      <c r="G252" s="238"/>
      <c r="H252" s="199"/>
      <c r="I252" s="197">
        <v>1</v>
      </c>
      <c r="J252" s="202">
        <v>0</v>
      </c>
      <c r="K252" s="202">
        <v>0</v>
      </c>
      <c r="L252" s="202">
        <v>0</v>
      </c>
      <c r="M252" s="198">
        <v>0</v>
      </c>
      <c r="N252" s="198">
        <v>0</v>
      </c>
      <c r="O252" s="198">
        <v>0</v>
      </c>
      <c r="P252" s="200">
        <v>0</v>
      </c>
      <c r="Q252" s="226">
        <f t="shared" si="35"/>
        <v>0</v>
      </c>
      <c r="R252" s="226">
        <f t="shared" si="32"/>
        <v>0</v>
      </c>
      <c r="S252" s="161">
        <f t="shared" si="36"/>
        <v>0</v>
      </c>
      <c r="T252" s="220"/>
      <c r="U252" s="220"/>
      <c r="V252" s="232"/>
      <c r="W252" s="233"/>
      <c r="X252" s="232"/>
      <c r="Y252" s="233"/>
      <c r="Z252" s="232"/>
      <c r="AA252" s="233"/>
      <c r="AB252" s="232"/>
      <c r="AC252" s="233"/>
      <c r="AD252" s="232"/>
    </row>
    <row r="253" spans="1:30" s="254" customFormat="1" ht="25.5" hidden="1" customHeight="1" outlineLevel="1">
      <c r="A253" s="246"/>
      <c r="B253" s="184" t="s">
        <v>1130</v>
      </c>
      <c r="C253" s="222"/>
      <c r="D253" s="223"/>
      <c r="E253" s="166"/>
      <c r="F253" s="199"/>
      <c r="G253" s="238"/>
      <c r="H253" s="199"/>
      <c r="I253" s="197">
        <v>7</v>
      </c>
      <c r="J253" s="202">
        <v>0</v>
      </c>
      <c r="K253" s="202">
        <v>0</v>
      </c>
      <c r="L253" s="202">
        <v>0</v>
      </c>
      <c r="M253" s="198">
        <v>0</v>
      </c>
      <c r="N253" s="198">
        <v>0</v>
      </c>
      <c r="O253" s="198">
        <v>0</v>
      </c>
      <c r="P253" s="200"/>
      <c r="Q253" s="226">
        <f t="shared" si="35"/>
        <v>0</v>
      </c>
      <c r="R253" s="226">
        <f t="shared" si="32"/>
        <v>0</v>
      </c>
      <c r="S253" s="161">
        <f t="shared" si="36"/>
        <v>0</v>
      </c>
      <c r="T253" s="220"/>
      <c r="U253" s="220"/>
      <c r="V253" s="232"/>
      <c r="W253" s="233"/>
      <c r="X253" s="232"/>
      <c r="Y253" s="233"/>
      <c r="Z253" s="232"/>
      <c r="AA253" s="233"/>
      <c r="AB253" s="232"/>
      <c r="AC253" s="233"/>
      <c r="AD253" s="232"/>
    </row>
    <row r="254" spans="1:30" s="244" customFormat="1" ht="15.75" hidden="1" customHeight="1" outlineLevel="1">
      <c r="A254" s="246"/>
      <c r="B254" s="228" t="s">
        <v>270</v>
      </c>
      <c r="C254" s="235"/>
      <c r="D254" s="236"/>
      <c r="E254" s="166" t="s">
        <v>271</v>
      </c>
      <c r="F254" s="199" t="s">
        <v>272</v>
      </c>
      <c r="G254" s="247"/>
      <c r="H254" s="199">
        <v>21060</v>
      </c>
      <c r="I254" s="197">
        <v>9</v>
      </c>
      <c r="J254" s="197">
        <v>9</v>
      </c>
      <c r="K254" s="197">
        <v>8</v>
      </c>
      <c r="L254" s="197">
        <v>0</v>
      </c>
      <c r="M254" s="198">
        <v>0</v>
      </c>
      <c r="N254" s="198">
        <v>0</v>
      </c>
      <c r="O254" s="198">
        <v>0</v>
      </c>
      <c r="P254" s="200">
        <v>0</v>
      </c>
      <c r="Q254" s="226" t="s">
        <v>1037</v>
      </c>
      <c r="R254" s="226">
        <f t="shared" si="32"/>
        <v>8</v>
      </c>
      <c r="S254" s="161">
        <f t="shared" si="36"/>
        <v>1</v>
      </c>
      <c r="T254" s="220"/>
      <c r="U254" s="220"/>
      <c r="V254" s="242"/>
      <c r="W254" s="243"/>
      <c r="X254" s="242"/>
      <c r="Y254" s="243"/>
      <c r="Z254" s="242"/>
      <c r="AA254" s="243"/>
      <c r="AB254" s="242"/>
      <c r="AC254" s="243"/>
      <c r="AD254" s="242"/>
    </row>
    <row r="255" spans="1:30" s="244" customFormat="1" ht="33" customHeight="1" collapsed="1">
      <c r="A255" s="246" t="s">
        <v>449</v>
      </c>
      <c r="B255" s="249" t="s">
        <v>861</v>
      </c>
      <c r="C255" s="235"/>
      <c r="D255" s="236"/>
      <c r="E255" s="166"/>
      <c r="F255" s="199"/>
      <c r="G255" s="247"/>
      <c r="H255" s="199"/>
      <c r="I255" s="199">
        <f>SUM(I256:I263)</f>
        <v>32</v>
      </c>
      <c r="J255" s="199">
        <f>SUM(J256:J263)</f>
        <v>0</v>
      </c>
      <c r="K255" s="199">
        <f>SUM(K256:K263)</f>
        <v>1</v>
      </c>
      <c r="L255" s="199">
        <f>SUM(L256:L263)</f>
        <v>0</v>
      </c>
      <c r="M255" s="199">
        <f>M256+M263</f>
        <v>0</v>
      </c>
      <c r="N255" s="199">
        <f>N256+N263</f>
        <v>0</v>
      </c>
      <c r="O255" s="199">
        <f>O256+O263</f>
        <v>0</v>
      </c>
      <c r="P255" s="199">
        <f>P256+P263</f>
        <v>0</v>
      </c>
      <c r="Q255" s="226">
        <f t="shared" si="35"/>
        <v>0</v>
      </c>
      <c r="R255" s="226">
        <f t="shared" si="32"/>
        <v>1</v>
      </c>
      <c r="S255" s="199">
        <f>SUM(S256:S263)</f>
        <v>0</v>
      </c>
      <c r="T255" s="220"/>
      <c r="U255" s="220"/>
      <c r="V255" s="242"/>
      <c r="W255" s="243"/>
      <c r="X255" s="242"/>
      <c r="Y255" s="243"/>
      <c r="Z255" s="242"/>
      <c r="AA255" s="243"/>
      <c r="AB255" s="242"/>
      <c r="AC255" s="243"/>
      <c r="AD255" s="242"/>
    </row>
    <row r="256" spans="1:30" s="254" customFormat="1" ht="34.5" hidden="1" customHeight="1" outlineLevel="1">
      <c r="A256" s="246"/>
      <c r="B256" s="184" t="s">
        <v>352</v>
      </c>
      <c r="C256" s="222">
        <v>40939</v>
      </c>
      <c r="D256" s="223" t="s">
        <v>334</v>
      </c>
      <c r="E256" s="166" t="s">
        <v>821</v>
      </c>
      <c r="F256" s="199"/>
      <c r="G256" s="247"/>
      <c r="H256" s="199" t="s">
        <v>822</v>
      </c>
      <c r="I256" s="197">
        <v>4</v>
      </c>
      <c r="J256" s="202">
        <v>0</v>
      </c>
      <c r="K256" s="202">
        <v>0</v>
      </c>
      <c r="L256" s="202">
        <v>0</v>
      </c>
      <c r="M256" s="198">
        <v>0</v>
      </c>
      <c r="N256" s="198">
        <v>0</v>
      </c>
      <c r="O256" s="198">
        <v>0</v>
      </c>
      <c r="P256" s="200">
        <v>0</v>
      </c>
      <c r="Q256" s="226">
        <f t="shared" si="35"/>
        <v>0</v>
      </c>
      <c r="R256" s="226">
        <f t="shared" si="32"/>
        <v>0</v>
      </c>
      <c r="S256" s="161">
        <f t="shared" si="36"/>
        <v>0</v>
      </c>
      <c r="T256" s="220"/>
      <c r="U256" s="220"/>
      <c r="V256" s="232"/>
      <c r="W256" s="233"/>
      <c r="X256" s="232"/>
      <c r="Y256" s="233"/>
      <c r="Z256" s="232"/>
      <c r="AA256" s="233"/>
      <c r="AB256" s="232"/>
      <c r="AC256" s="233"/>
      <c r="AD256" s="232"/>
    </row>
    <row r="257" spans="1:30" s="254" customFormat="1" ht="49.5" hidden="1" customHeight="1" outlineLevel="1">
      <c r="A257" s="246"/>
      <c r="B257" s="184" t="s">
        <v>1308</v>
      </c>
      <c r="C257" s="222"/>
      <c r="D257" s="223"/>
      <c r="E257" s="166"/>
      <c r="F257" s="199"/>
      <c r="G257" s="247"/>
      <c r="H257" s="199"/>
      <c r="I257" s="197">
        <v>2</v>
      </c>
      <c r="J257" s="202">
        <v>0</v>
      </c>
      <c r="K257" s="202">
        <v>0</v>
      </c>
      <c r="L257" s="202">
        <v>0</v>
      </c>
      <c r="M257" s="198">
        <v>0</v>
      </c>
      <c r="N257" s="198">
        <v>0</v>
      </c>
      <c r="O257" s="198">
        <v>0</v>
      </c>
      <c r="P257" s="200">
        <v>0</v>
      </c>
      <c r="Q257" s="226">
        <f t="shared" si="35"/>
        <v>0</v>
      </c>
      <c r="R257" s="226">
        <f t="shared" si="32"/>
        <v>0</v>
      </c>
      <c r="S257" s="161">
        <f t="shared" si="36"/>
        <v>0</v>
      </c>
      <c r="T257" s="220"/>
      <c r="U257" s="220"/>
      <c r="V257" s="232"/>
      <c r="W257" s="233"/>
      <c r="X257" s="232"/>
      <c r="Y257" s="233"/>
      <c r="Z257" s="232"/>
      <c r="AA257" s="233"/>
      <c r="AB257" s="232"/>
      <c r="AC257" s="233"/>
      <c r="AD257" s="232"/>
    </row>
    <row r="258" spans="1:30" s="254" customFormat="1" ht="46.5" hidden="1" customHeight="1" outlineLevel="1">
      <c r="A258" s="246"/>
      <c r="B258" s="184" t="s">
        <v>1309</v>
      </c>
      <c r="C258" s="222"/>
      <c r="D258" s="223"/>
      <c r="E258" s="166"/>
      <c r="F258" s="199"/>
      <c r="G258" s="247"/>
      <c r="H258" s="199"/>
      <c r="I258" s="197">
        <v>1</v>
      </c>
      <c r="J258" s="202">
        <v>0</v>
      </c>
      <c r="K258" s="202">
        <v>0</v>
      </c>
      <c r="L258" s="202">
        <v>0</v>
      </c>
      <c r="M258" s="198">
        <v>0</v>
      </c>
      <c r="N258" s="198">
        <v>0</v>
      </c>
      <c r="O258" s="198">
        <v>0</v>
      </c>
      <c r="P258" s="200">
        <v>0</v>
      </c>
      <c r="Q258" s="226">
        <f t="shared" si="35"/>
        <v>0</v>
      </c>
      <c r="R258" s="226">
        <f t="shared" si="32"/>
        <v>0</v>
      </c>
      <c r="S258" s="161">
        <f t="shared" si="36"/>
        <v>0</v>
      </c>
      <c r="T258" s="220"/>
      <c r="U258" s="220"/>
      <c r="V258" s="232"/>
      <c r="W258" s="233"/>
      <c r="X258" s="232"/>
      <c r="Y258" s="233"/>
      <c r="Z258" s="232"/>
      <c r="AA258" s="233"/>
      <c r="AB258" s="232"/>
      <c r="AC258" s="233"/>
      <c r="AD258" s="232"/>
    </row>
    <row r="259" spans="1:30" s="254" customFormat="1" ht="46.5" hidden="1" customHeight="1" outlineLevel="1">
      <c r="A259" s="246"/>
      <c r="B259" s="184" t="s">
        <v>1310</v>
      </c>
      <c r="C259" s="222"/>
      <c r="D259" s="223"/>
      <c r="E259" s="166"/>
      <c r="F259" s="199"/>
      <c r="G259" s="247"/>
      <c r="H259" s="199"/>
      <c r="I259" s="197">
        <v>1</v>
      </c>
      <c r="J259" s="202">
        <v>0</v>
      </c>
      <c r="K259" s="202">
        <v>0</v>
      </c>
      <c r="L259" s="202">
        <v>0</v>
      </c>
      <c r="M259" s="198">
        <v>0</v>
      </c>
      <c r="N259" s="198">
        <v>0</v>
      </c>
      <c r="O259" s="198">
        <v>0</v>
      </c>
      <c r="P259" s="200">
        <v>0</v>
      </c>
      <c r="Q259" s="226">
        <f t="shared" si="35"/>
        <v>0</v>
      </c>
      <c r="R259" s="226">
        <f t="shared" si="32"/>
        <v>0</v>
      </c>
      <c r="S259" s="161">
        <f t="shared" si="36"/>
        <v>0</v>
      </c>
      <c r="T259" s="220"/>
      <c r="U259" s="220"/>
      <c r="V259" s="232"/>
      <c r="W259" s="233"/>
      <c r="X259" s="232"/>
      <c r="Y259" s="233"/>
      <c r="Z259" s="232"/>
      <c r="AA259" s="233"/>
      <c r="AB259" s="232"/>
      <c r="AC259" s="233"/>
      <c r="AD259" s="232"/>
    </row>
    <row r="260" spans="1:30" s="254" customFormat="1" ht="34.5" hidden="1" customHeight="1" outlineLevel="1">
      <c r="A260" s="246"/>
      <c r="B260" s="184" t="s">
        <v>1305</v>
      </c>
      <c r="C260" s="222"/>
      <c r="D260" s="223"/>
      <c r="E260" s="166"/>
      <c r="F260" s="199"/>
      <c r="G260" s="247"/>
      <c r="H260" s="199"/>
      <c r="I260" s="197">
        <v>1</v>
      </c>
      <c r="J260" s="202">
        <v>0</v>
      </c>
      <c r="K260" s="202">
        <v>0</v>
      </c>
      <c r="L260" s="202">
        <v>0</v>
      </c>
      <c r="M260" s="198">
        <v>0</v>
      </c>
      <c r="N260" s="198">
        <v>0</v>
      </c>
      <c r="O260" s="198">
        <v>0</v>
      </c>
      <c r="P260" s="200">
        <v>0</v>
      </c>
      <c r="Q260" s="226">
        <f t="shared" si="35"/>
        <v>0</v>
      </c>
      <c r="R260" s="226">
        <f t="shared" si="32"/>
        <v>0</v>
      </c>
      <c r="S260" s="161">
        <f t="shared" si="36"/>
        <v>0</v>
      </c>
      <c r="T260" s="220"/>
      <c r="U260" s="220"/>
      <c r="V260" s="232"/>
      <c r="W260" s="233"/>
      <c r="X260" s="232"/>
      <c r="Y260" s="233"/>
      <c r="Z260" s="232"/>
      <c r="AA260" s="233"/>
      <c r="AB260" s="232"/>
      <c r="AC260" s="233"/>
      <c r="AD260" s="232"/>
    </row>
    <row r="261" spans="1:30" s="254" customFormat="1" ht="48.75" hidden="1" customHeight="1" outlineLevel="1">
      <c r="A261" s="246"/>
      <c r="B261" s="184" t="s">
        <v>1306</v>
      </c>
      <c r="C261" s="222"/>
      <c r="D261" s="223"/>
      <c r="E261" s="166"/>
      <c r="F261" s="199"/>
      <c r="G261" s="247"/>
      <c r="H261" s="199"/>
      <c r="I261" s="197">
        <v>1</v>
      </c>
      <c r="J261" s="202">
        <v>0</v>
      </c>
      <c r="K261" s="202">
        <v>0</v>
      </c>
      <c r="L261" s="202">
        <v>0</v>
      </c>
      <c r="M261" s="198">
        <v>0</v>
      </c>
      <c r="N261" s="198">
        <v>0</v>
      </c>
      <c r="O261" s="198">
        <v>0</v>
      </c>
      <c r="P261" s="200">
        <v>0</v>
      </c>
      <c r="Q261" s="226">
        <f t="shared" si="35"/>
        <v>0</v>
      </c>
      <c r="R261" s="226">
        <f t="shared" si="32"/>
        <v>0</v>
      </c>
      <c r="S261" s="161">
        <f t="shared" si="36"/>
        <v>0</v>
      </c>
      <c r="T261" s="220"/>
      <c r="U261" s="220"/>
      <c r="V261" s="232"/>
      <c r="W261" s="233"/>
      <c r="X261" s="232"/>
      <c r="Y261" s="233"/>
      <c r="Z261" s="232"/>
      <c r="AA261" s="233"/>
      <c r="AB261" s="232"/>
      <c r="AC261" s="233"/>
      <c r="AD261" s="232"/>
    </row>
    <row r="262" spans="1:30" s="254" customFormat="1" ht="49.5" hidden="1" customHeight="1" outlineLevel="1">
      <c r="A262" s="246"/>
      <c r="B262" s="184" t="s">
        <v>1307</v>
      </c>
      <c r="C262" s="222"/>
      <c r="D262" s="223"/>
      <c r="E262" s="166"/>
      <c r="F262" s="199"/>
      <c r="G262" s="247"/>
      <c r="H262" s="199"/>
      <c r="I262" s="197">
        <v>2</v>
      </c>
      <c r="J262" s="202">
        <v>0</v>
      </c>
      <c r="K262" s="202">
        <v>0</v>
      </c>
      <c r="L262" s="202">
        <v>0</v>
      </c>
      <c r="M262" s="198">
        <v>0</v>
      </c>
      <c r="N262" s="198">
        <v>0</v>
      </c>
      <c r="O262" s="198">
        <v>0</v>
      </c>
      <c r="P262" s="200">
        <v>0</v>
      </c>
      <c r="Q262" s="226">
        <f t="shared" si="35"/>
        <v>0</v>
      </c>
      <c r="R262" s="226">
        <f t="shared" si="32"/>
        <v>0</v>
      </c>
      <c r="S262" s="161">
        <f t="shared" si="36"/>
        <v>0</v>
      </c>
      <c r="T262" s="220"/>
      <c r="U262" s="220"/>
      <c r="V262" s="232"/>
      <c r="W262" s="233"/>
      <c r="X262" s="232"/>
      <c r="Y262" s="233"/>
      <c r="Z262" s="232"/>
      <c r="AA262" s="233"/>
      <c r="AB262" s="232"/>
      <c r="AC262" s="233"/>
      <c r="AD262" s="232"/>
    </row>
    <row r="263" spans="1:30" s="253" customFormat="1" ht="15.75" hidden="1" customHeight="1" outlineLevel="1">
      <c r="A263" s="246"/>
      <c r="B263" s="184" t="s">
        <v>13</v>
      </c>
      <c r="C263" s="235"/>
      <c r="D263" s="236"/>
      <c r="E263" s="166"/>
      <c r="F263" s="199"/>
      <c r="G263" s="247"/>
      <c r="H263" s="199"/>
      <c r="I263" s="197">
        <f>SUM(I264:I266)</f>
        <v>20</v>
      </c>
      <c r="J263" s="197">
        <f t="shared" ref="J263:P263" si="44">SUM(J266:J266)</f>
        <v>0</v>
      </c>
      <c r="K263" s="197">
        <f t="shared" si="44"/>
        <v>1</v>
      </c>
      <c r="L263" s="197">
        <f t="shared" si="44"/>
        <v>0</v>
      </c>
      <c r="M263" s="197">
        <f t="shared" si="44"/>
        <v>0</v>
      </c>
      <c r="N263" s="197">
        <f t="shared" si="44"/>
        <v>0</v>
      </c>
      <c r="O263" s="197">
        <f t="shared" si="44"/>
        <v>0</v>
      </c>
      <c r="P263" s="199">
        <f t="shared" si="44"/>
        <v>0</v>
      </c>
      <c r="Q263" s="226">
        <f t="shared" si="35"/>
        <v>0</v>
      </c>
      <c r="R263" s="226">
        <f t="shared" si="32"/>
        <v>1</v>
      </c>
      <c r="S263" s="197">
        <f>SUM(S266:S266)</f>
        <v>0</v>
      </c>
      <c r="T263" s="220"/>
      <c r="U263" s="220"/>
      <c r="V263" s="240"/>
      <c r="W263" s="239"/>
      <c r="X263" s="240"/>
      <c r="Y263" s="239"/>
      <c r="Z263" s="240"/>
      <c r="AA263" s="239"/>
      <c r="AB263" s="240"/>
      <c r="AC263" s="239"/>
      <c r="AD263" s="240"/>
    </row>
    <row r="264" spans="1:30" s="253" customFormat="1" ht="15.75" hidden="1" customHeight="1" outlineLevel="1">
      <c r="A264" s="246"/>
      <c r="B264" s="184" t="s">
        <v>1447</v>
      </c>
      <c r="C264" s="235"/>
      <c r="D264" s="236"/>
      <c r="E264" s="166"/>
      <c r="F264" s="199"/>
      <c r="G264" s="247"/>
      <c r="H264" s="199"/>
      <c r="I264" s="197">
        <v>12</v>
      </c>
      <c r="J264" s="197">
        <v>0</v>
      </c>
      <c r="K264" s="197">
        <v>0</v>
      </c>
      <c r="L264" s="197">
        <v>0</v>
      </c>
      <c r="M264" s="198">
        <v>0</v>
      </c>
      <c r="N264" s="198">
        <v>0</v>
      </c>
      <c r="O264" s="198">
        <v>0</v>
      </c>
      <c r="P264" s="200">
        <v>0</v>
      </c>
      <c r="Q264" s="226">
        <f>M264+N264+O264+P264</f>
        <v>0</v>
      </c>
      <c r="R264" s="226">
        <f>K264+Q264</f>
        <v>0</v>
      </c>
      <c r="S264" s="161">
        <f>IF(J264-R264&lt;0,0,J264-R264)</f>
        <v>0</v>
      </c>
      <c r="T264" s="220"/>
      <c r="U264" s="220"/>
      <c r="V264" s="240"/>
      <c r="W264" s="239"/>
      <c r="X264" s="240"/>
      <c r="Y264" s="239"/>
      <c r="Z264" s="240"/>
      <c r="AA264" s="239"/>
      <c r="AB264" s="240"/>
      <c r="AC264" s="239"/>
      <c r="AD264" s="240"/>
    </row>
    <row r="265" spans="1:30" s="253" customFormat="1" ht="15.75" hidden="1" customHeight="1" outlineLevel="1">
      <c r="A265" s="246"/>
      <c r="B265" s="184" t="s">
        <v>1448</v>
      </c>
      <c r="C265" s="235"/>
      <c r="D265" s="236"/>
      <c r="E265" s="166"/>
      <c r="F265" s="199"/>
      <c r="G265" s="247"/>
      <c r="H265" s="199"/>
      <c r="I265" s="197">
        <v>2</v>
      </c>
      <c r="J265" s="197">
        <v>0</v>
      </c>
      <c r="K265" s="197">
        <v>0</v>
      </c>
      <c r="L265" s="197">
        <v>0</v>
      </c>
      <c r="M265" s="198">
        <v>0</v>
      </c>
      <c r="N265" s="198">
        <v>0</v>
      </c>
      <c r="O265" s="198">
        <v>0</v>
      </c>
      <c r="P265" s="200">
        <v>0</v>
      </c>
      <c r="Q265" s="226">
        <f>M265+N265+O265+P265</f>
        <v>0</v>
      </c>
      <c r="R265" s="226">
        <f>K265+Q265</f>
        <v>0</v>
      </c>
      <c r="S265" s="161">
        <f>IF(J265-R265&lt;0,0,J265-R265)</f>
        <v>0</v>
      </c>
      <c r="T265" s="220"/>
      <c r="U265" s="220"/>
      <c r="V265" s="240"/>
      <c r="W265" s="239"/>
      <c r="X265" s="240"/>
      <c r="Y265" s="239"/>
      <c r="Z265" s="240"/>
      <c r="AA265" s="239"/>
      <c r="AB265" s="240"/>
      <c r="AC265" s="239"/>
      <c r="AD265" s="240"/>
    </row>
    <row r="266" spans="1:30" s="244" customFormat="1" ht="15.75" hidden="1" customHeight="1" outlineLevel="1">
      <c r="A266" s="246"/>
      <c r="B266" s="228" t="s">
        <v>823</v>
      </c>
      <c r="C266" s="235"/>
      <c r="D266" s="236"/>
      <c r="E266" s="166"/>
      <c r="F266" s="199"/>
      <c r="G266" s="247"/>
      <c r="H266" s="199"/>
      <c r="I266" s="197">
        <v>6</v>
      </c>
      <c r="J266" s="197">
        <v>0</v>
      </c>
      <c r="K266" s="197">
        <v>1</v>
      </c>
      <c r="L266" s="197">
        <v>0</v>
      </c>
      <c r="M266" s="198">
        <v>0</v>
      </c>
      <c r="N266" s="198">
        <v>0</v>
      </c>
      <c r="O266" s="198">
        <v>0</v>
      </c>
      <c r="P266" s="200">
        <v>0</v>
      </c>
      <c r="Q266" s="226">
        <f t="shared" si="35"/>
        <v>0</v>
      </c>
      <c r="R266" s="226">
        <f t="shared" si="32"/>
        <v>1</v>
      </c>
      <c r="S266" s="161">
        <f t="shared" si="36"/>
        <v>0</v>
      </c>
      <c r="T266" s="220"/>
      <c r="U266" s="220"/>
      <c r="V266" s="242"/>
      <c r="W266" s="243"/>
      <c r="X266" s="242"/>
      <c r="Y266" s="243"/>
      <c r="Z266" s="242"/>
      <c r="AA266" s="243"/>
      <c r="AB266" s="242"/>
      <c r="AC266" s="243"/>
      <c r="AD266" s="242"/>
    </row>
    <row r="267" spans="1:30" s="244" customFormat="1" ht="33" customHeight="1" collapsed="1">
      <c r="A267" s="246" t="s">
        <v>183</v>
      </c>
      <c r="B267" s="249" t="s">
        <v>862</v>
      </c>
      <c r="C267" s="235"/>
      <c r="D267" s="236"/>
      <c r="E267" s="166"/>
      <c r="F267" s="199"/>
      <c r="G267" s="247"/>
      <c r="H267" s="199"/>
      <c r="I267" s="199">
        <f>I268+I269+I270+I271+I280</f>
        <v>47</v>
      </c>
      <c r="J267" s="199">
        <f>J268+J269+J270+J271+J280</f>
        <v>26</v>
      </c>
      <c r="K267" s="199">
        <f t="shared" ref="K267:P267" si="45">K268+K269+K270+K271+K280</f>
        <v>10</v>
      </c>
      <c r="L267" s="199">
        <f t="shared" si="45"/>
        <v>0</v>
      </c>
      <c r="M267" s="199">
        <f t="shared" si="45"/>
        <v>0</v>
      </c>
      <c r="N267" s="199">
        <f t="shared" si="45"/>
        <v>0</v>
      </c>
      <c r="O267" s="199">
        <f t="shared" si="45"/>
        <v>0</v>
      </c>
      <c r="P267" s="199">
        <f t="shared" si="45"/>
        <v>0</v>
      </c>
      <c r="Q267" s="226">
        <f t="shared" si="35"/>
        <v>0</v>
      </c>
      <c r="R267" s="226">
        <f t="shared" si="32"/>
        <v>10</v>
      </c>
      <c r="S267" s="199">
        <f>S268+S269+S270+S271+S280</f>
        <v>16</v>
      </c>
      <c r="T267" s="220"/>
      <c r="U267" s="220"/>
      <c r="V267" s="242"/>
      <c r="W267" s="243"/>
      <c r="X267" s="242"/>
      <c r="Y267" s="243"/>
      <c r="Z267" s="242"/>
      <c r="AA267" s="243"/>
      <c r="AB267" s="242"/>
      <c r="AC267" s="243"/>
      <c r="AD267" s="242"/>
    </row>
    <row r="268" spans="1:30" s="254" customFormat="1" ht="36" hidden="1" customHeight="1" outlineLevel="1">
      <c r="A268" s="246"/>
      <c r="B268" s="228" t="s">
        <v>353</v>
      </c>
      <c r="C268" s="222"/>
      <c r="D268" s="223" t="s">
        <v>273</v>
      </c>
      <c r="E268" s="166" t="s">
        <v>769</v>
      </c>
      <c r="F268" s="199"/>
      <c r="G268" s="247"/>
      <c r="H268" s="199" t="s">
        <v>767</v>
      </c>
      <c r="I268" s="197">
        <v>12</v>
      </c>
      <c r="J268" s="202">
        <v>0</v>
      </c>
      <c r="K268" s="202">
        <v>0</v>
      </c>
      <c r="L268" s="202">
        <v>0</v>
      </c>
      <c r="M268" s="198">
        <v>0</v>
      </c>
      <c r="N268" s="198">
        <v>0</v>
      </c>
      <c r="O268" s="198">
        <v>0</v>
      </c>
      <c r="P268" s="198">
        <v>0</v>
      </c>
      <c r="Q268" s="231">
        <f t="shared" si="35"/>
        <v>0</v>
      </c>
      <c r="R268" s="231">
        <f t="shared" si="32"/>
        <v>0</v>
      </c>
      <c r="S268" s="161">
        <f t="shared" si="36"/>
        <v>0</v>
      </c>
      <c r="T268" s="220"/>
      <c r="U268" s="220"/>
      <c r="V268" s="232"/>
      <c r="W268" s="233"/>
      <c r="X268" s="232"/>
      <c r="Y268" s="233"/>
      <c r="Z268" s="232"/>
      <c r="AA268" s="233"/>
      <c r="AB268" s="232"/>
      <c r="AC268" s="233"/>
      <c r="AD268" s="232"/>
    </row>
    <row r="269" spans="1:30" s="254" customFormat="1" ht="22.5" hidden="1" customHeight="1" outlineLevel="1">
      <c r="A269" s="246"/>
      <c r="B269" s="228" t="s">
        <v>471</v>
      </c>
      <c r="C269" s="235"/>
      <c r="D269" s="236"/>
      <c r="E269" s="237" t="s">
        <v>778</v>
      </c>
      <c r="F269" s="199"/>
      <c r="G269" s="247"/>
      <c r="H269" s="199">
        <v>91443</v>
      </c>
      <c r="I269" s="197">
        <v>4</v>
      </c>
      <c r="J269" s="202">
        <v>4</v>
      </c>
      <c r="K269" s="202">
        <v>0</v>
      </c>
      <c r="L269" s="202">
        <v>0</v>
      </c>
      <c r="M269" s="198">
        <v>0</v>
      </c>
      <c r="N269" s="198">
        <v>0</v>
      </c>
      <c r="O269" s="198">
        <v>0</v>
      </c>
      <c r="P269" s="198">
        <v>0</v>
      </c>
      <c r="Q269" s="231">
        <f t="shared" si="35"/>
        <v>0</v>
      </c>
      <c r="R269" s="231">
        <f t="shared" si="32"/>
        <v>0</v>
      </c>
      <c r="S269" s="161">
        <f t="shared" si="36"/>
        <v>4</v>
      </c>
      <c r="T269" s="220"/>
      <c r="U269" s="220"/>
      <c r="V269" s="232"/>
      <c r="W269" s="233"/>
      <c r="X269" s="232"/>
      <c r="Y269" s="233"/>
      <c r="Z269" s="232"/>
      <c r="AA269" s="233"/>
      <c r="AB269" s="232"/>
      <c r="AC269" s="233"/>
      <c r="AD269" s="232"/>
    </row>
    <row r="270" spans="1:30" s="254" customFormat="1" ht="22.5" hidden="1" customHeight="1" outlineLevel="1">
      <c r="A270" s="246"/>
      <c r="B270" s="228" t="s">
        <v>472</v>
      </c>
      <c r="C270" s="235"/>
      <c r="D270" s="236"/>
      <c r="E270" s="237" t="s">
        <v>779</v>
      </c>
      <c r="F270" s="199"/>
      <c r="G270" s="247"/>
      <c r="H270" s="199"/>
      <c r="I270" s="197">
        <v>2</v>
      </c>
      <c r="J270" s="202">
        <v>2</v>
      </c>
      <c r="K270" s="202">
        <v>0</v>
      </c>
      <c r="L270" s="202">
        <v>0</v>
      </c>
      <c r="M270" s="198">
        <v>0</v>
      </c>
      <c r="N270" s="198">
        <v>0</v>
      </c>
      <c r="O270" s="198">
        <v>0</v>
      </c>
      <c r="P270" s="198">
        <v>0</v>
      </c>
      <c r="Q270" s="231">
        <f t="shared" si="35"/>
        <v>0</v>
      </c>
      <c r="R270" s="231">
        <f t="shared" si="32"/>
        <v>0</v>
      </c>
      <c r="S270" s="161">
        <f t="shared" si="36"/>
        <v>2</v>
      </c>
      <c r="T270" s="220"/>
      <c r="U270" s="220"/>
      <c r="V270" s="232"/>
      <c r="W270" s="233"/>
      <c r="X270" s="232"/>
      <c r="Y270" s="233"/>
      <c r="Z270" s="232"/>
      <c r="AA270" s="233"/>
      <c r="AB270" s="232"/>
      <c r="AC270" s="233"/>
      <c r="AD270" s="232"/>
    </row>
    <row r="271" spans="1:30" s="253" customFormat="1" ht="15.75" hidden="1" customHeight="1" outlineLevel="1">
      <c r="A271" s="246"/>
      <c r="B271" s="184" t="s">
        <v>205</v>
      </c>
      <c r="C271" s="235"/>
      <c r="D271" s="236"/>
      <c r="E271" s="237"/>
      <c r="F271" s="197"/>
      <c r="G271" s="238"/>
      <c r="H271" s="197"/>
      <c r="I271" s="197">
        <f t="shared" ref="I271:P271" si="46">SUM(I272:I279)</f>
        <v>8</v>
      </c>
      <c r="J271" s="197">
        <f t="shared" si="46"/>
        <v>0</v>
      </c>
      <c r="K271" s="197">
        <f t="shared" si="46"/>
        <v>0</v>
      </c>
      <c r="L271" s="197">
        <f t="shared" si="46"/>
        <v>0</v>
      </c>
      <c r="M271" s="197">
        <f t="shared" si="46"/>
        <v>0</v>
      </c>
      <c r="N271" s="197">
        <f t="shared" si="46"/>
        <v>0</v>
      </c>
      <c r="O271" s="197">
        <f t="shared" si="46"/>
        <v>0</v>
      </c>
      <c r="P271" s="197">
        <f t="shared" si="46"/>
        <v>0</v>
      </c>
      <c r="Q271" s="231">
        <f t="shared" si="35"/>
        <v>0</v>
      </c>
      <c r="R271" s="231">
        <f t="shared" si="32"/>
        <v>0</v>
      </c>
      <c r="S271" s="197">
        <f>SUM(S272:S279)</f>
        <v>0</v>
      </c>
      <c r="T271" s="220"/>
      <c r="U271" s="220"/>
      <c r="V271" s="240"/>
      <c r="W271" s="239"/>
      <c r="X271" s="240"/>
      <c r="Y271" s="239"/>
      <c r="Z271" s="240"/>
      <c r="AA271" s="239"/>
      <c r="AB271" s="240"/>
      <c r="AC271" s="239"/>
      <c r="AD271" s="240"/>
    </row>
    <row r="272" spans="1:30" s="244" customFormat="1" ht="32.25" hidden="1" customHeight="1" outlineLevel="1">
      <c r="A272" s="246"/>
      <c r="B272" s="228" t="s">
        <v>274</v>
      </c>
      <c r="C272" s="235"/>
      <c r="D272" s="236"/>
      <c r="E272" s="237" t="s">
        <v>770</v>
      </c>
      <c r="F272" s="197"/>
      <c r="G272" s="238"/>
      <c r="H272" s="197">
        <v>91714</v>
      </c>
      <c r="I272" s="197">
        <v>1</v>
      </c>
      <c r="J272" s="197">
        <v>0</v>
      </c>
      <c r="K272" s="197">
        <v>0</v>
      </c>
      <c r="L272" s="197">
        <v>0</v>
      </c>
      <c r="M272" s="198">
        <v>0</v>
      </c>
      <c r="N272" s="198">
        <v>0</v>
      </c>
      <c r="O272" s="198">
        <v>0</v>
      </c>
      <c r="P272" s="198">
        <v>0</v>
      </c>
      <c r="Q272" s="231">
        <f t="shared" si="35"/>
        <v>0</v>
      </c>
      <c r="R272" s="231">
        <f t="shared" si="32"/>
        <v>0</v>
      </c>
      <c r="S272" s="161">
        <f t="shared" si="36"/>
        <v>0</v>
      </c>
      <c r="T272" s="220"/>
      <c r="U272" s="220"/>
      <c r="V272" s="242"/>
      <c r="W272" s="243"/>
      <c r="X272" s="242"/>
      <c r="Y272" s="243"/>
      <c r="Z272" s="242"/>
      <c r="AA272" s="243"/>
      <c r="AB272" s="242"/>
      <c r="AC272" s="243"/>
      <c r="AD272" s="242"/>
    </row>
    <row r="273" spans="1:30" s="244" customFormat="1" ht="32.25" hidden="1" customHeight="1" outlineLevel="1">
      <c r="A273" s="246"/>
      <c r="B273" s="228" t="s">
        <v>275</v>
      </c>
      <c r="C273" s="235"/>
      <c r="D273" s="236"/>
      <c r="E273" s="237" t="s">
        <v>771</v>
      </c>
      <c r="F273" s="197"/>
      <c r="G273" s="238"/>
      <c r="H273" s="197">
        <v>91925</v>
      </c>
      <c r="I273" s="197">
        <v>1</v>
      </c>
      <c r="J273" s="197">
        <v>0</v>
      </c>
      <c r="K273" s="197">
        <v>0</v>
      </c>
      <c r="L273" s="197">
        <v>0</v>
      </c>
      <c r="M273" s="198">
        <v>0</v>
      </c>
      <c r="N273" s="198">
        <v>0</v>
      </c>
      <c r="O273" s="198">
        <v>0</v>
      </c>
      <c r="P273" s="198">
        <v>0</v>
      </c>
      <c r="Q273" s="231">
        <f t="shared" si="35"/>
        <v>0</v>
      </c>
      <c r="R273" s="231">
        <f t="shared" si="32"/>
        <v>0</v>
      </c>
      <c r="S273" s="161">
        <f t="shared" si="36"/>
        <v>0</v>
      </c>
      <c r="T273" s="220"/>
      <c r="U273" s="220"/>
      <c r="V273" s="242"/>
      <c r="W273" s="243"/>
      <c r="X273" s="242"/>
      <c r="Y273" s="243"/>
      <c r="Z273" s="242"/>
      <c r="AA273" s="243"/>
      <c r="AB273" s="242"/>
      <c r="AC273" s="243"/>
      <c r="AD273" s="242"/>
    </row>
    <row r="274" spans="1:30" s="244" customFormat="1" ht="32.25" hidden="1" customHeight="1" outlineLevel="1">
      <c r="A274" s="246"/>
      <c r="B274" s="228" t="s">
        <v>276</v>
      </c>
      <c r="C274" s="235"/>
      <c r="D274" s="236"/>
      <c r="E274" s="237" t="s">
        <v>772</v>
      </c>
      <c r="F274" s="197"/>
      <c r="G274" s="238"/>
      <c r="H274" s="197">
        <v>949421</v>
      </c>
      <c r="I274" s="197">
        <v>1</v>
      </c>
      <c r="J274" s="197">
        <v>0</v>
      </c>
      <c r="K274" s="197">
        <v>0</v>
      </c>
      <c r="L274" s="197">
        <v>0</v>
      </c>
      <c r="M274" s="198">
        <v>0</v>
      </c>
      <c r="N274" s="198">
        <v>0</v>
      </c>
      <c r="O274" s="198">
        <v>0</v>
      </c>
      <c r="P274" s="198">
        <v>0</v>
      </c>
      <c r="Q274" s="231">
        <f t="shared" si="35"/>
        <v>0</v>
      </c>
      <c r="R274" s="231">
        <f t="shared" si="32"/>
        <v>0</v>
      </c>
      <c r="S274" s="161">
        <f t="shared" si="36"/>
        <v>0</v>
      </c>
      <c r="T274" s="220"/>
      <c r="U274" s="220"/>
      <c r="V274" s="242"/>
      <c r="W274" s="243"/>
      <c r="X274" s="242"/>
      <c r="Y274" s="243"/>
      <c r="Z274" s="242"/>
      <c r="AA274" s="243"/>
      <c r="AB274" s="242"/>
      <c r="AC274" s="243"/>
      <c r="AD274" s="242"/>
    </row>
    <row r="275" spans="1:30" s="244" customFormat="1" ht="32.25" hidden="1" customHeight="1" outlineLevel="1">
      <c r="A275" s="246"/>
      <c r="B275" s="228" t="s">
        <v>277</v>
      </c>
      <c r="C275" s="235"/>
      <c r="D275" s="236"/>
      <c r="E275" s="237" t="s">
        <v>773</v>
      </c>
      <c r="F275" s="197"/>
      <c r="G275" s="238"/>
      <c r="H275" s="197">
        <v>94641</v>
      </c>
      <c r="I275" s="197">
        <v>1</v>
      </c>
      <c r="J275" s="197">
        <v>0</v>
      </c>
      <c r="K275" s="197">
        <v>0</v>
      </c>
      <c r="L275" s="197">
        <v>0</v>
      </c>
      <c r="M275" s="198">
        <v>0</v>
      </c>
      <c r="N275" s="198">
        <v>0</v>
      </c>
      <c r="O275" s="198">
        <v>0</v>
      </c>
      <c r="P275" s="198">
        <v>0</v>
      </c>
      <c r="Q275" s="231">
        <f t="shared" si="35"/>
        <v>0</v>
      </c>
      <c r="R275" s="231">
        <f t="shared" ref="R275:R319" si="47">K275+Q275</f>
        <v>0</v>
      </c>
      <c r="S275" s="161">
        <f t="shared" si="36"/>
        <v>0</v>
      </c>
      <c r="T275" s="220"/>
      <c r="U275" s="220"/>
      <c r="V275" s="242"/>
      <c r="W275" s="243"/>
      <c r="X275" s="242"/>
      <c r="Y275" s="243"/>
      <c r="Z275" s="242"/>
      <c r="AA275" s="243"/>
      <c r="AB275" s="242"/>
      <c r="AC275" s="243"/>
      <c r="AD275" s="242"/>
    </row>
    <row r="276" spans="1:30" s="244" customFormat="1" ht="32.25" hidden="1" customHeight="1" outlineLevel="1">
      <c r="A276" s="246"/>
      <c r="B276" s="228" t="s">
        <v>278</v>
      </c>
      <c r="C276" s="235"/>
      <c r="D276" s="236"/>
      <c r="E276" s="237" t="s">
        <v>774</v>
      </c>
      <c r="F276" s="197"/>
      <c r="G276" s="238"/>
      <c r="H276" s="197">
        <v>95631</v>
      </c>
      <c r="I276" s="197">
        <v>1</v>
      </c>
      <c r="J276" s="197">
        <v>0</v>
      </c>
      <c r="K276" s="197">
        <v>0</v>
      </c>
      <c r="L276" s="197">
        <v>0</v>
      </c>
      <c r="M276" s="198">
        <v>0</v>
      </c>
      <c r="N276" s="198">
        <v>0</v>
      </c>
      <c r="O276" s="198">
        <v>0</v>
      </c>
      <c r="P276" s="198">
        <v>0</v>
      </c>
      <c r="Q276" s="231">
        <f t="shared" si="35"/>
        <v>0</v>
      </c>
      <c r="R276" s="231">
        <f t="shared" si="47"/>
        <v>0</v>
      </c>
      <c r="S276" s="161">
        <f t="shared" si="36"/>
        <v>0</v>
      </c>
      <c r="T276" s="220"/>
      <c r="U276" s="220"/>
      <c r="V276" s="242"/>
      <c r="W276" s="243"/>
      <c r="X276" s="242"/>
      <c r="Y276" s="243"/>
      <c r="Z276" s="242"/>
      <c r="AA276" s="243"/>
      <c r="AB276" s="242"/>
      <c r="AC276" s="243"/>
      <c r="AD276" s="242"/>
    </row>
    <row r="277" spans="1:30" s="244" customFormat="1" ht="32.25" hidden="1" customHeight="1" outlineLevel="1">
      <c r="A277" s="246"/>
      <c r="B277" s="228" t="s">
        <v>279</v>
      </c>
      <c r="C277" s="235"/>
      <c r="D277" s="236"/>
      <c r="E277" s="237" t="s">
        <v>775</v>
      </c>
      <c r="F277" s="197"/>
      <c r="G277" s="238"/>
      <c r="H277" s="197">
        <v>94223</v>
      </c>
      <c r="I277" s="197">
        <v>1</v>
      </c>
      <c r="J277" s="197">
        <v>0</v>
      </c>
      <c r="K277" s="197">
        <v>0</v>
      </c>
      <c r="L277" s="197">
        <v>0</v>
      </c>
      <c r="M277" s="198">
        <v>0</v>
      </c>
      <c r="N277" s="198">
        <v>0</v>
      </c>
      <c r="O277" s="198">
        <v>0</v>
      </c>
      <c r="P277" s="198">
        <v>0</v>
      </c>
      <c r="Q277" s="231">
        <f t="shared" si="35"/>
        <v>0</v>
      </c>
      <c r="R277" s="231">
        <f t="shared" si="47"/>
        <v>0</v>
      </c>
      <c r="S277" s="161">
        <f t="shared" si="36"/>
        <v>0</v>
      </c>
      <c r="T277" s="220"/>
      <c r="U277" s="220"/>
      <c r="V277" s="242"/>
      <c r="W277" s="243"/>
      <c r="X277" s="242"/>
      <c r="Y277" s="243"/>
      <c r="Z277" s="242"/>
      <c r="AA277" s="243"/>
      <c r="AB277" s="242"/>
      <c r="AC277" s="243"/>
      <c r="AD277" s="242"/>
    </row>
    <row r="278" spans="1:30" s="244" customFormat="1" ht="32.25" hidden="1" customHeight="1" outlineLevel="1">
      <c r="A278" s="246"/>
      <c r="B278" s="228" t="s">
        <v>280</v>
      </c>
      <c r="C278" s="235"/>
      <c r="D278" s="236"/>
      <c r="E278" s="237" t="s">
        <v>776</v>
      </c>
      <c r="F278" s="197"/>
      <c r="G278" s="238"/>
      <c r="H278" s="197">
        <v>91449</v>
      </c>
      <c r="I278" s="197">
        <v>1</v>
      </c>
      <c r="J278" s="197">
        <v>0</v>
      </c>
      <c r="K278" s="197">
        <v>0</v>
      </c>
      <c r="L278" s="197">
        <v>0</v>
      </c>
      <c r="M278" s="198">
        <v>0</v>
      </c>
      <c r="N278" s="198">
        <v>0</v>
      </c>
      <c r="O278" s="198">
        <v>0</v>
      </c>
      <c r="P278" s="198">
        <v>0</v>
      </c>
      <c r="Q278" s="231">
        <f t="shared" si="35"/>
        <v>0</v>
      </c>
      <c r="R278" s="231">
        <f t="shared" si="47"/>
        <v>0</v>
      </c>
      <c r="S278" s="161">
        <f t="shared" si="36"/>
        <v>0</v>
      </c>
      <c r="T278" s="220"/>
      <c r="U278" s="220"/>
      <c r="V278" s="242"/>
      <c r="W278" s="243"/>
      <c r="X278" s="242"/>
      <c r="Y278" s="243"/>
      <c r="Z278" s="242"/>
      <c r="AA278" s="243"/>
      <c r="AB278" s="242"/>
      <c r="AC278" s="243"/>
      <c r="AD278" s="242"/>
    </row>
    <row r="279" spans="1:30" s="244" customFormat="1" ht="32.25" hidden="1" customHeight="1" outlineLevel="1">
      <c r="A279" s="246"/>
      <c r="B279" s="228" t="s">
        <v>281</v>
      </c>
      <c r="C279" s="235"/>
      <c r="D279" s="236"/>
      <c r="E279" s="237" t="s">
        <v>777</v>
      </c>
      <c r="F279" s="197"/>
      <c r="G279" s="238"/>
      <c r="H279" s="197">
        <v>93147</v>
      </c>
      <c r="I279" s="197">
        <v>1</v>
      </c>
      <c r="J279" s="197">
        <v>0</v>
      </c>
      <c r="K279" s="197">
        <v>0</v>
      </c>
      <c r="L279" s="197">
        <v>0</v>
      </c>
      <c r="M279" s="198">
        <v>0</v>
      </c>
      <c r="N279" s="198">
        <v>0</v>
      </c>
      <c r="O279" s="198">
        <v>0</v>
      </c>
      <c r="P279" s="198">
        <v>0</v>
      </c>
      <c r="Q279" s="231">
        <f t="shared" si="35"/>
        <v>0</v>
      </c>
      <c r="R279" s="231">
        <f t="shared" si="47"/>
        <v>0</v>
      </c>
      <c r="S279" s="161">
        <f t="shared" si="36"/>
        <v>0</v>
      </c>
      <c r="T279" s="220"/>
      <c r="U279" s="220"/>
      <c r="V279" s="242"/>
      <c r="W279" s="243"/>
      <c r="X279" s="242"/>
      <c r="Y279" s="243"/>
      <c r="Z279" s="242"/>
      <c r="AA279" s="243"/>
      <c r="AB279" s="242"/>
      <c r="AC279" s="243"/>
      <c r="AD279" s="242"/>
    </row>
    <row r="280" spans="1:30" s="253" customFormat="1" ht="15.75" hidden="1" customHeight="1" outlineLevel="1">
      <c r="A280" s="246"/>
      <c r="B280" s="184" t="s">
        <v>13</v>
      </c>
      <c r="C280" s="235"/>
      <c r="D280" s="236"/>
      <c r="E280" s="237"/>
      <c r="F280" s="197"/>
      <c r="G280" s="238"/>
      <c r="H280" s="197"/>
      <c r="I280" s="197">
        <f>SUM(I281:I283)</f>
        <v>21</v>
      </c>
      <c r="J280" s="197">
        <f>SUM(J281:J283)</f>
        <v>20</v>
      </c>
      <c r="K280" s="197">
        <f>SUM(K281:K283)</f>
        <v>10</v>
      </c>
      <c r="L280" s="197">
        <f>SUM(L281:L283)</f>
        <v>0</v>
      </c>
      <c r="M280" s="197">
        <f>SUM(M281:M283)</f>
        <v>0</v>
      </c>
      <c r="N280" s="197">
        <v>0</v>
      </c>
      <c r="O280" s="197">
        <f>SUM(O281:O283)</f>
        <v>0</v>
      </c>
      <c r="P280" s="197">
        <f>SUM(P281:P283)</f>
        <v>0</v>
      </c>
      <c r="Q280" s="231">
        <f t="shared" si="35"/>
        <v>0</v>
      </c>
      <c r="R280" s="231">
        <f t="shared" si="47"/>
        <v>10</v>
      </c>
      <c r="S280" s="197">
        <f>SUM(S281:S283)</f>
        <v>10</v>
      </c>
      <c r="T280" s="220"/>
      <c r="U280" s="220"/>
      <c r="V280" s="240"/>
      <c r="W280" s="239"/>
      <c r="X280" s="240"/>
      <c r="Y280" s="239"/>
      <c r="Z280" s="240"/>
      <c r="AA280" s="239"/>
      <c r="AB280" s="240"/>
      <c r="AC280" s="239"/>
      <c r="AD280" s="240"/>
    </row>
    <row r="281" spans="1:30" s="244" customFormat="1" ht="27.75" hidden="1" customHeight="1" outlineLevel="1">
      <c r="A281" s="246"/>
      <c r="B281" s="228" t="s">
        <v>781</v>
      </c>
      <c r="C281" s="235"/>
      <c r="D281" s="236"/>
      <c r="E281" s="237" t="s">
        <v>782</v>
      </c>
      <c r="F281" s="197"/>
      <c r="G281" s="238"/>
      <c r="H281" s="197">
        <v>91502</v>
      </c>
      <c r="I281" s="197">
        <v>1</v>
      </c>
      <c r="J281" s="197">
        <v>0</v>
      </c>
      <c r="K281" s="197">
        <v>0</v>
      </c>
      <c r="L281" s="197">
        <v>0</v>
      </c>
      <c r="M281" s="198">
        <v>0</v>
      </c>
      <c r="N281" s="198">
        <v>0</v>
      </c>
      <c r="O281" s="198">
        <v>0</v>
      </c>
      <c r="P281" s="198">
        <v>0</v>
      </c>
      <c r="Q281" s="231">
        <f t="shared" si="35"/>
        <v>0</v>
      </c>
      <c r="R281" s="231">
        <f t="shared" si="47"/>
        <v>0</v>
      </c>
      <c r="S281" s="161">
        <f t="shared" si="36"/>
        <v>0</v>
      </c>
      <c r="T281" s="220"/>
      <c r="U281" s="220"/>
      <c r="V281" s="242"/>
      <c r="W281" s="243"/>
      <c r="X281" s="242"/>
      <c r="Y281" s="243"/>
      <c r="Z281" s="242"/>
      <c r="AA281" s="243"/>
      <c r="AB281" s="242"/>
      <c r="AC281" s="243"/>
      <c r="AD281" s="242"/>
    </row>
    <row r="282" spans="1:30" s="244" customFormat="1" ht="15.75" hidden="1" customHeight="1" outlineLevel="1">
      <c r="A282" s="246"/>
      <c r="B282" s="228" t="s">
        <v>282</v>
      </c>
      <c r="C282" s="235"/>
      <c r="D282" s="236"/>
      <c r="E282" s="237" t="s">
        <v>768</v>
      </c>
      <c r="F282" s="197"/>
      <c r="G282" s="238"/>
      <c r="H282" s="197">
        <v>91091</v>
      </c>
      <c r="I282" s="197">
        <v>10</v>
      </c>
      <c r="J282" s="197">
        <v>10</v>
      </c>
      <c r="K282" s="197">
        <v>10</v>
      </c>
      <c r="L282" s="197">
        <v>0</v>
      </c>
      <c r="M282" s="198">
        <v>0</v>
      </c>
      <c r="N282" s="198">
        <v>0</v>
      </c>
      <c r="O282" s="198">
        <v>0</v>
      </c>
      <c r="P282" s="198">
        <v>0</v>
      </c>
      <c r="Q282" s="231">
        <f t="shared" si="35"/>
        <v>0</v>
      </c>
      <c r="R282" s="231">
        <f t="shared" si="47"/>
        <v>10</v>
      </c>
      <c r="S282" s="161">
        <f t="shared" si="36"/>
        <v>0</v>
      </c>
      <c r="T282" s="220"/>
      <c r="U282" s="220"/>
      <c r="V282" s="242"/>
      <c r="W282" s="243"/>
      <c r="X282" s="242"/>
      <c r="Y282" s="243"/>
      <c r="Z282" s="242"/>
      <c r="AA282" s="243"/>
      <c r="AB282" s="242"/>
      <c r="AC282" s="243"/>
      <c r="AD282" s="242"/>
    </row>
    <row r="283" spans="1:30" s="244" customFormat="1" ht="15.75" hidden="1" customHeight="1" outlineLevel="1">
      <c r="A283" s="246"/>
      <c r="B283" s="228" t="s">
        <v>942</v>
      </c>
      <c r="C283" s="235"/>
      <c r="D283" s="236"/>
      <c r="E283" s="237" t="s">
        <v>780</v>
      </c>
      <c r="F283" s="197"/>
      <c r="G283" s="238"/>
      <c r="H283" s="197">
        <v>91230</v>
      </c>
      <c r="I283" s="197">
        <v>10</v>
      </c>
      <c r="J283" s="197">
        <v>10</v>
      </c>
      <c r="K283" s="197">
        <v>0</v>
      </c>
      <c r="L283" s="197">
        <v>0</v>
      </c>
      <c r="M283" s="198">
        <v>0</v>
      </c>
      <c r="N283" s="198">
        <v>0</v>
      </c>
      <c r="O283" s="198">
        <v>0</v>
      </c>
      <c r="P283" s="198">
        <v>0</v>
      </c>
      <c r="Q283" s="231">
        <f t="shared" si="35"/>
        <v>0</v>
      </c>
      <c r="R283" s="231">
        <f t="shared" si="47"/>
        <v>0</v>
      </c>
      <c r="S283" s="161">
        <f t="shared" si="36"/>
        <v>10</v>
      </c>
      <c r="T283" s="220"/>
      <c r="U283" s="220"/>
      <c r="V283" s="242"/>
      <c r="W283" s="243"/>
      <c r="X283" s="242"/>
      <c r="Y283" s="243"/>
      <c r="Z283" s="242"/>
      <c r="AA283" s="243"/>
      <c r="AB283" s="242"/>
      <c r="AC283" s="243"/>
      <c r="AD283" s="242"/>
    </row>
    <row r="284" spans="1:30" s="244" customFormat="1" ht="33" customHeight="1" collapsed="1">
      <c r="A284" s="246" t="s">
        <v>450</v>
      </c>
      <c r="B284" s="249" t="s">
        <v>863</v>
      </c>
      <c r="C284" s="235"/>
      <c r="D284" s="236"/>
      <c r="E284" s="237"/>
      <c r="F284" s="197"/>
      <c r="G284" s="238"/>
      <c r="H284" s="197"/>
      <c r="I284" s="199">
        <f>SUM(I285:I289)</f>
        <v>14</v>
      </c>
      <c r="J284" s="199">
        <f>SUM(J285:J289)</f>
        <v>5</v>
      </c>
      <c r="K284" s="199">
        <f t="shared" ref="K284:P284" si="48">SUM(K285:K289)</f>
        <v>5</v>
      </c>
      <c r="L284" s="199">
        <f t="shared" si="48"/>
        <v>0</v>
      </c>
      <c r="M284" s="199">
        <f t="shared" si="48"/>
        <v>0</v>
      </c>
      <c r="N284" s="199">
        <f t="shared" si="48"/>
        <v>0</v>
      </c>
      <c r="O284" s="199">
        <f t="shared" si="48"/>
        <v>0</v>
      </c>
      <c r="P284" s="199">
        <f t="shared" si="48"/>
        <v>0</v>
      </c>
      <c r="Q284" s="226">
        <f t="shared" si="35"/>
        <v>0</v>
      </c>
      <c r="R284" s="226">
        <f t="shared" si="47"/>
        <v>5</v>
      </c>
      <c r="S284" s="199">
        <f>SUM(S285:S289)</f>
        <v>0</v>
      </c>
      <c r="T284" s="220"/>
      <c r="U284" s="220"/>
      <c r="V284" s="242"/>
      <c r="W284" s="243"/>
      <c r="X284" s="242"/>
      <c r="Y284" s="243"/>
      <c r="Z284" s="242"/>
      <c r="AA284" s="243"/>
      <c r="AB284" s="242"/>
      <c r="AC284" s="243"/>
      <c r="AD284" s="242"/>
    </row>
    <row r="285" spans="1:30" s="254" customFormat="1" ht="39" hidden="1" customHeight="1" outlineLevel="1">
      <c r="A285" s="246"/>
      <c r="B285" s="228" t="s">
        <v>284</v>
      </c>
      <c r="C285" s="222">
        <v>40588</v>
      </c>
      <c r="D285" s="223" t="s">
        <v>283</v>
      </c>
      <c r="E285" s="166" t="s">
        <v>660</v>
      </c>
      <c r="F285" s="199"/>
      <c r="G285" s="267" t="s">
        <v>661</v>
      </c>
      <c r="H285" s="199" t="s">
        <v>662</v>
      </c>
      <c r="I285" s="197">
        <v>1</v>
      </c>
      <c r="J285" s="202">
        <v>0</v>
      </c>
      <c r="K285" s="202">
        <v>0</v>
      </c>
      <c r="L285" s="202">
        <v>0</v>
      </c>
      <c r="M285" s="198">
        <v>0</v>
      </c>
      <c r="N285" s="198">
        <v>0</v>
      </c>
      <c r="O285" s="198">
        <v>0</v>
      </c>
      <c r="P285" s="198">
        <v>0</v>
      </c>
      <c r="Q285" s="226">
        <f t="shared" si="35"/>
        <v>0</v>
      </c>
      <c r="R285" s="226">
        <f t="shared" si="47"/>
        <v>0</v>
      </c>
      <c r="S285" s="161">
        <f t="shared" si="36"/>
        <v>0</v>
      </c>
      <c r="T285" s="220"/>
      <c r="U285" s="220"/>
      <c r="V285" s="232"/>
      <c r="W285" s="233"/>
      <c r="X285" s="232"/>
      <c r="Y285" s="233"/>
      <c r="Z285" s="232"/>
      <c r="AA285" s="233"/>
      <c r="AB285" s="232"/>
      <c r="AC285" s="233"/>
      <c r="AD285" s="232"/>
    </row>
    <row r="286" spans="1:30" s="254" customFormat="1" ht="39" hidden="1" customHeight="1" outlineLevel="1">
      <c r="A286" s="246"/>
      <c r="B286" s="228" t="s">
        <v>1127</v>
      </c>
      <c r="C286" s="222"/>
      <c r="D286" s="223"/>
      <c r="E286" s="166"/>
      <c r="F286" s="199"/>
      <c r="G286" s="267"/>
      <c r="H286" s="199"/>
      <c r="I286" s="197">
        <v>1</v>
      </c>
      <c r="J286" s="202">
        <v>0</v>
      </c>
      <c r="K286" s="202">
        <v>0</v>
      </c>
      <c r="L286" s="202">
        <v>0</v>
      </c>
      <c r="M286" s="198">
        <v>0</v>
      </c>
      <c r="N286" s="198">
        <v>0</v>
      </c>
      <c r="O286" s="198">
        <v>0</v>
      </c>
      <c r="P286" s="198">
        <v>0</v>
      </c>
      <c r="Q286" s="226">
        <f t="shared" si="35"/>
        <v>0</v>
      </c>
      <c r="R286" s="226">
        <f t="shared" si="47"/>
        <v>0</v>
      </c>
      <c r="S286" s="161">
        <f t="shared" si="36"/>
        <v>0</v>
      </c>
      <c r="T286" s="220"/>
      <c r="U286" s="220"/>
      <c r="V286" s="232"/>
      <c r="W286" s="233"/>
      <c r="X286" s="232"/>
      <c r="Y286" s="233"/>
      <c r="Z286" s="232"/>
      <c r="AA286" s="233"/>
      <c r="AB286" s="232"/>
      <c r="AC286" s="233"/>
      <c r="AD286" s="232"/>
    </row>
    <row r="287" spans="1:30" s="254" customFormat="1" ht="39" hidden="1" customHeight="1" outlineLevel="1">
      <c r="A287" s="246"/>
      <c r="B287" s="228" t="s">
        <v>1128</v>
      </c>
      <c r="C287" s="222"/>
      <c r="D287" s="223"/>
      <c r="E287" s="166"/>
      <c r="F287" s="199"/>
      <c r="G287" s="267"/>
      <c r="H287" s="199"/>
      <c r="I287" s="197">
        <v>1</v>
      </c>
      <c r="J287" s="202">
        <v>0</v>
      </c>
      <c r="K287" s="202">
        <v>0</v>
      </c>
      <c r="L287" s="202">
        <v>0</v>
      </c>
      <c r="M287" s="198">
        <v>0</v>
      </c>
      <c r="N287" s="198">
        <v>0</v>
      </c>
      <c r="O287" s="198">
        <v>0</v>
      </c>
      <c r="P287" s="198">
        <v>0</v>
      </c>
      <c r="Q287" s="226">
        <f t="shared" si="35"/>
        <v>0</v>
      </c>
      <c r="R287" s="226">
        <f t="shared" si="47"/>
        <v>0</v>
      </c>
      <c r="S287" s="161">
        <f t="shared" si="36"/>
        <v>0</v>
      </c>
      <c r="T287" s="220"/>
      <c r="U287" s="220"/>
      <c r="V287" s="232"/>
      <c r="W287" s="233"/>
      <c r="X287" s="232"/>
      <c r="Y287" s="233"/>
      <c r="Z287" s="232"/>
      <c r="AA287" s="233"/>
      <c r="AB287" s="232"/>
      <c r="AC287" s="233"/>
      <c r="AD287" s="232"/>
    </row>
    <row r="288" spans="1:30" s="254" customFormat="1" ht="39" hidden="1" customHeight="1" outlineLevel="1">
      <c r="A288" s="246"/>
      <c r="B288" s="228" t="s">
        <v>287</v>
      </c>
      <c r="C288" s="222"/>
      <c r="D288" s="223"/>
      <c r="E288" s="166"/>
      <c r="F288" s="199"/>
      <c r="G288" s="267"/>
      <c r="H288" s="199"/>
      <c r="I288" s="197">
        <v>5</v>
      </c>
      <c r="J288" s="202">
        <v>5</v>
      </c>
      <c r="K288" s="202">
        <v>5</v>
      </c>
      <c r="L288" s="202">
        <v>0</v>
      </c>
      <c r="M288" s="198">
        <v>0</v>
      </c>
      <c r="N288" s="198">
        <v>0</v>
      </c>
      <c r="O288" s="198">
        <v>0</v>
      </c>
      <c r="P288" s="198">
        <v>0</v>
      </c>
      <c r="Q288" s="226">
        <f t="shared" si="35"/>
        <v>0</v>
      </c>
      <c r="R288" s="226">
        <f t="shared" si="47"/>
        <v>5</v>
      </c>
      <c r="S288" s="161">
        <f t="shared" si="36"/>
        <v>0</v>
      </c>
      <c r="T288" s="220"/>
      <c r="U288" s="220"/>
      <c r="V288" s="232"/>
      <c r="W288" s="233"/>
      <c r="X288" s="232"/>
      <c r="Y288" s="233"/>
      <c r="Z288" s="232"/>
      <c r="AA288" s="233"/>
      <c r="AB288" s="232"/>
      <c r="AC288" s="233"/>
      <c r="AD288" s="232"/>
    </row>
    <row r="289" spans="1:30" s="254" customFormat="1" ht="39" hidden="1" customHeight="1" outlineLevel="1">
      <c r="A289" s="246"/>
      <c r="B289" s="228" t="s">
        <v>1129</v>
      </c>
      <c r="C289" s="222"/>
      <c r="D289" s="223"/>
      <c r="E289" s="166"/>
      <c r="F289" s="199"/>
      <c r="G289" s="267"/>
      <c r="H289" s="199"/>
      <c r="I289" s="197">
        <v>6</v>
      </c>
      <c r="J289" s="202">
        <v>0</v>
      </c>
      <c r="K289" s="202">
        <v>0</v>
      </c>
      <c r="L289" s="202">
        <v>0</v>
      </c>
      <c r="M289" s="198">
        <v>0</v>
      </c>
      <c r="N289" s="198">
        <v>0</v>
      </c>
      <c r="O289" s="198">
        <v>0</v>
      </c>
      <c r="P289" s="198">
        <v>0</v>
      </c>
      <c r="Q289" s="226">
        <f t="shared" si="35"/>
        <v>0</v>
      </c>
      <c r="R289" s="226">
        <f t="shared" si="47"/>
        <v>0</v>
      </c>
      <c r="S289" s="161">
        <f t="shared" si="36"/>
        <v>0</v>
      </c>
      <c r="T289" s="220"/>
      <c r="U289" s="220"/>
      <c r="V289" s="232"/>
      <c r="W289" s="233"/>
      <c r="X289" s="232"/>
      <c r="Y289" s="233"/>
      <c r="Z289" s="232"/>
      <c r="AA289" s="233"/>
      <c r="AB289" s="232"/>
      <c r="AC289" s="233"/>
      <c r="AD289" s="232"/>
    </row>
    <row r="290" spans="1:30" s="253" customFormat="1" ht="33" customHeight="1" collapsed="1">
      <c r="A290" s="246" t="s">
        <v>452</v>
      </c>
      <c r="B290" s="249" t="s">
        <v>864</v>
      </c>
      <c r="C290" s="235"/>
      <c r="D290" s="236"/>
      <c r="E290" s="237"/>
      <c r="F290" s="197"/>
      <c r="G290" s="238"/>
      <c r="H290" s="197"/>
      <c r="I290" s="199">
        <f>I291+I294+I292+I293</f>
        <v>78</v>
      </c>
      <c r="J290" s="199">
        <f>J291+J294+J292+J293</f>
        <v>2</v>
      </c>
      <c r="K290" s="199">
        <f>K291+K294+K292+K293</f>
        <v>2</v>
      </c>
      <c r="L290" s="199">
        <f>L291+L294+L292+L293</f>
        <v>0</v>
      </c>
      <c r="M290" s="199">
        <f>M291+M294</f>
        <v>0</v>
      </c>
      <c r="N290" s="199">
        <f>N291+N294</f>
        <v>0</v>
      </c>
      <c r="O290" s="199">
        <f>O291+O294</f>
        <v>0</v>
      </c>
      <c r="P290" s="199">
        <f>P291+P294</f>
        <v>0</v>
      </c>
      <c r="Q290" s="226">
        <f t="shared" si="35"/>
        <v>0</v>
      </c>
      <c r="R290" s="226">
        <f t="shared" si="47"/>
        <v>2</v>
      </c>
      <c r="S290" s="199">
        <f>S291+S294</f>
        <v>0</v>
      </c>
      <c r="T290" s="220"/>
      <c r="U290" s="220"/>
      <c r="V290" s="240"/>
      <c r="W290" s="239"/>
      <c r="X290" s="240"/>
      <c r="Y290" s="239"/>
      <c r="Z290" s="240"/>
      <c r="AA290" s="239"/>
      <c r="AB290" s="240"/>
      <c r="AC290" s="239"/>
      <c r="AD290" s="240"/>
    </row>
    <row r="291" spans="1:30" s="254" customFormat="1" ht="37.5" hidden="1" customHeight="1" outlineLevel="1">
      <c r="A291" s="246"/>
      <c r="B291" s="228" t="s">
        <v>354</v>
      </c>
      <c r="C291" s="222">
        <v>40567</v>
      </c>
      <c r="D291" s="223" t="s">
        <v>288</v>
      </c>
      <c r="E291" s="166" t="s">
        <v>289</v>
      </c>
      <c r="F291" s="199" t="s">
        <v>290</v>
      </c>
      <c r="G291" s="247"/>
      <c r="H291" s="199" t="s">
        <v>291</v>
      </c>
      <c r="I291" s="197">
        <v>34</v>
      </c>
      <c r="J291" s="202">
        <v>2</v>
      </c>
      <c r="K291" s="202">
        <v>2</v>
      </c>
      <c r="L291" s="202">
        <v>0</v>
      </c>
      <c r="M291" s="198">
        <v>0</v>
      </c>
      <c r="N291" s="198">
        <v>0</v>
      </c>
      <c r="O291" s="198">
        <v>0</v>
      </c>
      <c r="P291" s="198">
        <v>0</v>
      </c>
      <c r="Q291" s="231">
        <f t="shared" si="35"/>
        <v>0</v>
      </c>
      <c r="R291" s="231">
        <f t="shared" si="47"/>
        <v>2</v>
      </c>
      <c r="S291" s="161">
        <f t="shared" si="36"/>
        <v>0</v>
      </c>
      <c r="T291" s="220"/>
      <c r="U291" s="220"/>
      <c r="V291" s="232"/>
      <c r="W291" s="233"/>
      <c r="X291" s="232"/>
      <c r="Y291" s="233"/>
      <c r="Z291" s="232"/>
      <c r="AA291" s="233"/>
      <c r="AB291" s="232"/>
      <c r="AC291" s="233"/>
      <c r="AD291" s="232"/>
    </row>
    <row r="292" spans="1:30" s="254" customFormat="1" ht="37.5" hidden="1" customHeight="1" outlineLevel="1">
      <c r="A292" s="246"/>
      <c r="B292" s="228" t="s">
        <v>1440</v>
      </c>
      <c r="C292" s="222"/>
      <c r="D292" s="223"/>
      <c r="E292" s="166"/>
      <c r="F292" s="199"/>
      <c r="G292" s="247"/>
      <c r="H292" s="199"/>
      <c r="I292" s="197">
        <v>33</v>
      </c>
      <c r="J292" s="202">
        <v>0</v>
      </c>
      <c r="K292" s="202">
        <v>0</v>
      </c>
      <c r="L292" s="202">
        <v>0</v>
      </c>
      <c r="M292" s="198">
        <v>0</v>
      </c>
      <c r="N292" s="198">
        <v>0</v>
      </c>
      <c r="O292" s="198">
        <v>0</v>
      </c>
      <c r="P292" s="198">
        <v>0</v>
      </c>
      <c r="Q292" s="231">
        <f t="shared" si="35"/>
        <v>0</v>
      </c>
      <c r="R292" s="268">
        <f t="shared" si="47"/>
        <v>0</v>
      </c>
      <c r="S292" s="161">
        <f t="shared" si="36"/>
        <v>0</v>
      </c>
      <c r="T292" s="220"/>
      <c r="U292" s="220"/>
      <c r="V292" s="232"/>
      <c r="W292" s="233"/>
      <c r="X292" s="232"/>
      <c r="Y292" s="233"/>
      <c r="Z292" s="232"/>
      <c r="AA292" s="233"/>
      <c r="AB292" s="232"/>
      <c r="AC292" s="233"/>
      <c r="AD292" s="232"/>
    </row>
    <row r="293" spans="1:30" s="254" customFormat="1" ht="37.5" hidden="1" customHeight="1" outlineLevel="1">
      <c r="A293" s="246"/>
      <c r="B293" s="228" t="s">
        <v>1441</v>
      </c>
      <c r="C293" s="222"/>
      <c r="D293" s="223"/>
      <c r="E293" s="166"/>
      <c r="F293" s="199"/>
      <c r="G293" s="247"/>
      <c r="H293" s="199"/>
      <c r="I293" s="197">
        <v>7</v>
      </c>
      <c r="J293" s="202">
        <v>0</v>
      </c>
      <c r="K293" s="202">
        <v>0</v>
      </c>
      <c r="L293" s="202">
        <v>0</v>
      </c>
      <c r="M293" s="198">
        <v>0</v>
      </c>
      <c r="N293" s="198">
        <v>0</v>
      </c>
      <c r="O293" s="198">
        <v>0</v>
      </c>
      <c r="P293" s="198">
        <v>0</v>
      </c>
      <c r="Q293" s="231">
        <f t="shared" si="35"/>
        <v>0</v>
      </c>
      <c r="R293" s="268">
        <f t="shared" si="47"/>
        <v>0</v>
      </c>
      <c r="S293" s="161">
        <f t="shared" si="36"/>
        <v>0</v>
      </c>
      <c r="T293" s="220"/>
      <c r="U293" s="220"/>
      <c r="V293" s="232"/>
      <c r="W293" s="233"/>
      <c r="X293" s="232"/>
      <c r="Y293" s="233"/>
      <c r="Z293" s="232"/>
      <c r="AA293" s="233"/>
      <c r="AB293" s="232"/>
      <c r="AC293" s="233"/>
      <c r="AD293" s="232"/>
    </row>
    <row r="294" spans="1:30" s="253" customFormat="1" ht="15.75" hidden="1" customHeight="1" outlineLevel="1">
      <c r="A294" s="246"/>
      <c r="B294" s="258" t="s">
        <v>13</v>
      </c>
      <c r="C294" s="235"/>
      <c r="D294" s="236"/>
      <c r="E294" s="237"/>
      <c r="F294" s="197"/>
      <c r="G294" s="238"/>
      <c r="H294" s="197"/>
      <c r="I294" s="197">
        <f>SUM(I295:I298)</f>
        <v>4</v>
      </c>
      <c r="J294" s="197">
        <f>SUM(J295:J298)</f>
        <v>0</v>
      </c>
      <c r="K294" s="197">
        <f>SUM(K295:K298)</f>
        <v>0</v>
      </c>
      <c r="L294" s="197">
        <f>SUM(L295:L298)</f>
        <v>0</v>
      </c>
      <c r="M294" s="197">
        <f>SUM(M295:M298)</f>
        <v>0</v>
      </c>
      <c r="N294" s="197">
        <v>0</v>
      </c>
      <c r="O294" s="197">
        <f>SUM(O295:O298)</f>
        <v>0</v>
      </c>
      <c r="P294" s="197">
        <f>SUM(P295:P298)</f>
        <v>0</v>
      </c>
      <c r="Q294" s="231">
        <f t="shared" si="35"/>
        <v>0</v>
      </c>
      <c r="R294" s="231">
        <f t="shared" si="47"/>
        <v>0</v>
      </c>
      <c r="S294" s="269">
        <f>SUM(S295:S298)</f>
        <v>0</v>
      </c>
      <c r="T294" s="220"/>
      <c r="U294" s="220"/>
      <c r="V294" s="240"/>
      <c r="W294" s="239"/>
      <c r="X294" s="240"/>
      <c r="Y294" s="239"/>
      <c r="Z294" s="240"/>
      <c r="AA294" s="239"/>
      <c r="AB294" s="240"/>
      <c r="AC294" s="239"/>
      <c r="AD294" s="240"/>
    </row>
    <row r="295" spans="1:30" s="244" customFormat="1" ht="15.75" hidden="1" customHeight="1" outlineLevel="1">
      <c r="A295" s="246"/>
      <c r="B295" s="228" t="s">
        <v>292</v>
      </c>
      <c r="C295" s="235"/>
      <c r="D295" s="236"/>
      <c r="E295" s="237"/>
      <c r="F295" s="197"/>
      <c r="G295" s="238"/>
      <c r="H295" s="197"/>
      <c r="I295" s="197">
        <v>1</v>
      </c>
      <c r="J295" s="197">
        <v>0</v>
      </c>
      <c r="K295" s="197">
        <v>0</v>
      </c>
      <c r="L295" s="197">
        <v>0</v>
      </c>
      <c r="M295" s="198">
        <v>0</v>
      </c>
      <c r="N295" s="198">
        <v>0</v>
      </c>
      <c r="O295" s="198">
        <v>0</v>
      </c>
      <c r="P295" s="198">
        <v>0</v>
      </c>
      <c r="Q295" s="231">
        <f t="shared" si="35"/>
        <v>0</v>
      </c>
      <c r="R295" s="231">
        <f t="shared" si="47"/>
        <v>0</v>
      </c>
      <c r="S295" s="161">
        <f t="shared" si="36"/>
        <v>0</v>
      </c>
      <c r="T295" s="220"/>
      <c r="U295" s="220"/>
      <c r="V295" s="242"/>
      <c r="W295" s="243"/>
      <c r="X295" s="242"/>
      <c r="Y295" s="243"/>
      <c r="Z295" s="242"/>
      <c r="AA295" s="243"/>
      <c r="AB295" s="242"/>
      <c r="AC295" s="243"/>
      <c r="AD295" s="242"/>
    </row>
    <row r="296" spans="1:30" s="244" customFormat="1" ht="15.75" hidden="1" customHeight="1" outlineLevel="1">
      <c r="A296" s="246"/>
      <c r="B296" s="228" t="s">
        <v>722</v>
      </c>
      <c r="C296" s="235"/>
      <c r="D296" s="236"/>
      <c r="E296" s="237"/>
      <c r="F296" s="197"/>
      <c r="G296" s="238"/>
      <c r="H296" s="197"/>
      <c r="I296" s="197">
        <v>1</v>
      </c>
      <c r="J296" s="197">
        <v>0</v>
      </c>
      <c r="K296" s="197">
        <v>0</v>
      </c>
      <c r="L296" s="197">
        <v>0</v>
      </c>
      <c r="M296" s="198">
        <v>0</v>
      </c>
      <c r="N296" s="198">
        <v>0</v>
      </c>
      <c r="O296" s="198">
        <v>0</v>
      </c>
      <c r="P296" s="198">
        <v>0</v>
      </c>
      <c r="Q296" s="231">
        <f t="shared" si="35"/>
        <v>0</v>
      </c>
      <c r="R296" s="231">
        <f t="shared" si="47"/>
        <v>0</v>
      </c>
      <c r="S296" s="161">
        <f t="shared" si="36"/>
        <v>0</v>
      </c>
      <c r="T296" s="220"/>
      <c r="U296" s="220"/>
      <c r="V296" s="242"/>
      <c r="W296" s="243"/>
      <c r="X296" s="242"/>
      <c r="Y296" s="243"/>
      <c r="Z296" s="242"/>
      <c r="AA296" s="243"/>
      <c r="AB296" s="242"/>
      <c r="AC296" s="243"/>
      <c r="AD296" s="242"/>
    </row>
    <row r="297" spans="1:30" s="244" customFormat="1" ht="38.25" hidden="1" customHeight="1" outlineLevel="1">
      <c r="A297" s="246"/>
      <c r="B297" s="228" t="s">
        <v>937</v>
      </c>
      <c r="C297" s="235"/>
      <c r="D297" s="236"/>
      <c r="E297" s="237"/>
      <c r="F297" s="197"/>
      <c r="G297" s="238"/>
      <c r="H297" s="197"/>
      <c r="I297" s="197">
        <v>1</v>
      </c>
      <c r="J297" s="197">
        <v>0</v>
      </c>
      <c r="K297" s="197">
        <v>0</v>
      </c>
      <c r="L297" s="197">
        <v>0</v>
      </c>
      <c r="M297" s="198">
        <v>0</v>
      </c>
      <c r="N297" s="198">
        <v>0</v>
      </c>
      <c r="O297" s="198">
        <v>0</v>
      </c>
      <c r="P297" s="198">
        <v>0</v>
      </c>
      <c r="Q297" s="231">
        <f t="shared" si="35"/>
        <v>0</v>
      </c>
      <c r="R297" s="231">
        <f t="shared" si="47"/>
        <v>0</v>
      </c>
      <c r="S297" s="161">
        <f t="shared" si="36"/>
        <v>0</v>
      </c>
      <c r="T297" s="220"/>
      <c r="U297" s="220"/>
      <c r="V297" s="242"/>
      <c r="W297" s="243"/>
      <c r="X297" s="242"/>
      <c r="Y297" s="243"/>
      <c r="Z297" s="242"/>
      <c r="AA297" s="243"/>
      <c r="AB297" s="242"/>
      <c r="AC297" s="243"/>
      <c r="AD297" s="242"/>
    </row>
    <row r="298" spans="1:30" s="244" customFormat="1" ht="20.25" hidden="1" customHeight="1" outlineLevel="1">
      <c r="A298" s="246"/>
      <c r="B298" s="228" t="s">
        <v>1019</v>
      </c>
      <c r="C298" s="235"/>
      <c r="D298" s="236"/>
      <c r="E298" s="237"/>
      <c r="F298" s="197"/>
      <c r="G298" s="238"/>
      <c r="H298" s="197"/>
      <c r="I298" s="197">
        <v>1</v>
      </c>
      <c r="J298" s="197">
        <v>0</v>
      </c>
      <c r="K298" s="197">
        <v>0</v>
      </c>
      <c r="L298" s="197">
        <v>0</v>
      </c>
      <c r="M298" s="198">
        <v>0</v>
      </c>
      <c r="N298" s="198">
        <v>0</v>
      </c>
      <c r="O298" s="198">
        <v>0</v>
      </c>
      <c r="P298" s="198">
        <v>0</v>
      </c>
      <c r="Q298" s="231">
        <f t="shared" si="35"/>
        <v>0</v>
      </c>
      <c r="R298" s="231">
        <f t="shared" si="47"/>
        <v>0</v>
      </c>
      <c r="S298" s="161">
        <f t="shared" ref="S298:S357" si="49">IF(J298-R298&lt;0,0,J298-R298)</f>
        <v>0</v>
      </c>
      <c r="T298" s="220"/>
      <c r="U298" s="220"/>
      <c r="V298" s="242"/>
      <c r="W298" s="243"/>
      <c r="X298" s="242"/>
      <c r="Y298" s="243"/>
      <c r="Z298" s="242"/>
      <c r="AA298" s="243"/>
      <c r="AB298" s="242"/>
      <c r="AC298" s="243"/>
      <c r="AD298" s="242"/>
    </row>
    <row r="299" spans="1:30" s="244" customFormat="1" ht="24.75" customHeight="1" collapsed="1">
      <c r="A299" s="246" t="s">
        <v>334</v>
      </c>
      <c r="B299" s="249" t="s">
        <v>865</v>
      </c>
      <c r="C299" s="235"/>
      <c r="D299" s="236"/>
      <c r="E299" s="237"/>
      <c r="F299" s="197"/>
      <c r="G299" s="238"/>
      <c r="H299" s="197"/>
      <c r="I299" s="199">
        <f>I300+I301</f>
        <v>270</v>
      </c>
      <c r="J299" s="199">
        <f>SUM(J300:J301)</f>
        <v>152</v>
      </c>
      <c r="K299" s="199">
        <f t="shared" ref="K299:P299" si="50">K300+K301</f>
        <v>149</v>
      </c>
      <c r="L299" s="199">
        <f t="shared" si="50"/>
        <v>11</v>
      </c>
      <c r="M299" s="199">
        <f t="shared" si="50"/>
        <v>0</v>
      </c>
      <c r="N299" s="199">
        <f t="shared" si="50"/>
        <v>0</v>
      </c>
      <c r="O299" s="199">
        <f t="shared" si="50"/>
        <v>0</v>
      </c>
      <c r="P299" s="199">
        <f t="shared" si="50"/>
        <v>0</v>
      </c>
      <c r="Q299" s="226">
        <f t="shared" si="35"/>
        <v>0</v>
      </c>
      <c r="R299" s="226">
        <f t="shared" si="47"/>
        <v>149</v>
      </c>
      <c r="S299" s="199">
        <f>S300+S301</f>
        <v>11</v>
      </c>
      <c r="T299" s="220"/>
      <c r="U299" s="220"/>
      <c r="V299" s="242"/>
      <c r="W299" s="243"/>
      <c r="X299" s="242"/>
      <c r="Y299" s="243"/>
      <c r="Z299" s="242"/>
      <c r="AA299" s="243"/>
      <c r="AB299" s="242"/>
      <c r="AC299" s="243"/>
      <c r="AD299" s="242"/>
    </row>
    <row r="300" spans="1:30" s="254" customFormat="1" ht="33" hidden="1" customHeight="1" outlineLevel="1">
      <c r="A300" s="246"/>
      <c r="B300" s="184" t="s">
        <v>294</v>
      </c>
      <c r="C300" s="222">
        <v>40696</v>
      </c>
      <c r="D300" s="223" t="s">
        <v>293</v>
      </c>
      <c r="E300" s="166"/>
      <c r="F300" s="199"/>
      <c r="G300" s="222"/>
      <c r="H300" s="199"/>
      <c r="I300" s="197">
        <v>10</v>
      </c>
      <c r="J300" s="202">
        <v>0</v>
      </c>
      <c r="K300" s="202">
        <v>0</v>
      </c>
      <c r="L300" s="202">
        <v>0</v>
      </c>
      <c r="M300" s="198">
        <v>0</v>
      </c>
      <c r="N300" s="198">
        <v>0</v>
      </c>
      <c r="O300" s="198">
        <v>0</v>
      </c>
      <c r="P300" s="198">
        <v>0</v>
      </c>
      <c r="Q300" s="226">
        <f t="shared" si="35"/>
        <v>0</v>
      </c>
      <c r="R300" s="231">
        <f t="shared" si="47"/>
        <v>0</v>
      </c>
      <c r="S300" s="161">
        <f t="shared" si="49"/>
        <v>0</v>
      </c>
      <c r="T300" s="220"/>
      <c r="U300" s="220"/>
      <c r="V300" s="232"/>
      <c r="W300" s="233"/>
      <c r="X300" s="232"/>
      <c r="Y300" s="233"/>
      <c r="Z300" s="232"/>
      <c r="AA300" s="233"/>
      <c r="AB300" s="232"/>
      <c r="AC300" s="233"/>
      <c r="AD300" s="232"/>
    </row>
    <row r="301" spans="1:30" s="253" customFormat="1" ht="15.75" hidden="1" customHeight="1" outlineLevel="1">
      <c r="A301" s="246"/>
      <c r="B301" s="184" t="s">
        <v>13</v>
      </c>
      <c r="C301" s="222">
        <v>40660</v>
      </c>
      <c r="D301" s="223" t="s">
        <v>295</v>
      </c>
      <c r="E301" s="237"/>
      <c r="F301" s="197"/>
      <c r="G301" s="238"/>
      <c r="H301" s="197"/>
      <c r="I301" s="197">
        <f t="shared" ref="I301:P301" si="51">SUM(I302:I317)</f>
        <v>260</v>
      </c>
      <c r="J301" s="197">
        <f t="shared" si="51"/>
        <v>152</v>
      </c>
      <c r="K301" s="197">
        <f t="shared" si="51"/>
        <v>149</v>
      </c>
      <c r="L301" s="197">
        <f t="shared" si="51"/>
        <v>11</v>
      </c>
      <c r="M301" s="197">
        <f t="shared" si="51"/>
        <v>0</v>
      </c>
      <c r="N301" s="197">
        <f t="shared" si="51"/>
        <v>0</v>
      </c>
      <c r="O301" s="197">
        <f t="shared" si="51"/>
        <v>0</v>
      </c>
      <c r="P301" s="197">
        <f t="shared" si="51"/>
        <v>0</v>
      </c>
      <c r="Q301" s="226">
        <f t="shared" si="35"/>
        <v>0</v>
      </c>
      <c r="R301" s="231">
        <f t="shared" si="47"/>
        <v>149</v>
      </c>
      <c r="S301" s="197">
        <f>SUM(S302:S317)</f>
        <v>11</v>
      </c>
      <c r="T301" s="220"/>
      <c r="U301" s="220"/>
      <c r="V301" s="240"/>
      <c r="W301" s="239"/>
      <c r="X301" s="240"/>
      <c r="Y301" s="239"/>
      <c r="Z301" s="240"/>
      <c r="AA301" s="239"/>
      <c r="AB301" s="240"/>
      <c r="AC301" s="239"/>
      <c r="AD301" s="240"/>
    </row>
    <row r="302" spans="1:30" s="253" customFormat="1" ht="31.5" hidden="1" customHeight="1" outlineLevel="1">
      <c r="A302" s="246"/>
      <c r="B302" s="228" t="s">
        <v>1439</v>
      </c>
      <c r="C302" s="222"/>
      <c r="D302" s="223"/>
      <c r="E302" s="237" t="s">
        <v>296</v>
      </c>
      <c r="F302" s="197" t="s">
        <v>297</v>
      </c>
      <c r="G302" s="238"/>
      <c r="H302" s="197" t="s">
        <v>298</v>
      </c>
      <c r="I302" s="197">
        <v>4</v>
      </c>
      <c r="J302" s="197">
        <v>0</v>
      </c>
      <c r="K302" s="197">
        <v>0</v>
      </c>
      <c r="L302" s="197">
        <v>0</v>
      </c>
      <c r="M302" s="198">
        <v>0</v>
      </c>
      <c r="N302" s="198">
        <v>0</v>
      </c>
      <c r="O302" s="198">
        <v>0</v>
      </c>
      <c r="P302" s="198">
        <v>0</v>
      </c>
      <c r="Q302" s="226">
        <f t="shared" si="35"/>
        <v>0</v>
      </c>
      <c r="R302" s="231">
        <f t="shared" si="47"/>
        <v>0</v>
      </c>
      <c r="S302" s="161">
        <f t="shared" si="49"/>
        <v>0</v>
      </c>
      <c r="T302" s="220"/>
      <c r="U302" s="220"/>
      <c r="V302" s="240"/>
      <c r="W302" s="239"/>
      <c r="X302" s="240"/>
      <c r="Y302" s="239"/>
      <c r="Z302" s="240"/>
      <c r="AA302" s="239"/>
      <c r="AB302" s="240"/>
      <c r="AC302" s="239"/>
      <c r="AD302" s="240"/>
    </row>
    <row r="303" spans="1:30" s="253" customFormat="1" ht="33" hidden="1" customHeight="1" outlineLevel="1">
      <c r="A303" s="246"/>
      <c r="B303" s="228" t="s">
        <v>1300</v>
      </c>
      <c r="C303" s="222"/>
      <c r="D303" s="223"/>
      <c r="E303" s="237"/>
      <c r="F303" s="197"/>
      <c r="G303" s="238"/>
      <c r="H303" s="197"/>
      <c r="I303" s="197">
        <v>5</v>
      </c>
      <c r="J303" s="197">
        <v>0</v>
      </c>
      <c r="K303" s="197">
        <v>0</v>
      </c>
      <c r="L303" s="197">
        <v>0</v>
      </c>
      <c r="M303" s="198">
        <v>0</v>
      </c>
      <c r="N303" s="198">
        <v>0</v>
      </c>
      <c r="O303" s="198">
        <v>0</v>
      </c>
      <c r="P303" s="198">
        <v>0</v>
      </c>
      <c r="Q303" s="226">
        <f t="shared" si="35"/>
        <v>0</v>
      </c>
      <c r="R303" s="231">
        <f t="shared" si="47"/>
        <v>0</v>
      </c>
      <c r="S303" s="161">
        <f t="shared" si="49"/>
        <v>0</v>
      </c>
      <c r="T303" s="220"/>
      <c r="U303" s="220"/>
      <c r="V303" s="240"/>
      <c r="W303" s="239"/>
      <c r="X303" s="240"/>
      <c r="Y303" s="239"/>
      <c r="Z303" s="240"/>
      <c r="AA303" s="239"/>
      <c r="AB303" s="240"/>
      <c r="AC303" s="239"/>
      <c r="AD303" s="240"/>
    </row>
    <row r="304" spans="1:30" s="253" customFormat="1" ht="15.75" hidden="1" customHeight="1" outlineLevel="1">
      <c r="A304" s="246"/>
      <c r="B304" s="228" t="s">
        <v>299</v>
      </c>
      <c r="C304" s="222"/>
      <c r="D304" s="223"/>
      <c r="E304" s="237"/>
      <c r="F304" s="197"/>
      <c r="G304" s="238"/>
      <c r="H304" s="197"/>
      <c r="I304" s="197">
        <v>1</v>
      </c>
      <c r="J304" s="197">
        <v>0</v>
      </c>
      <c r="K304" s="197">
        <v>0</v>
      </c>
      <c r="L304" s="197">
        <v>0</v>
      </c>
      <c r="M304" s="198">
        <v>0</v>
      </c>
      <c r="N304" s="198">
        <v>0</v>
      </c>
      <c r="O304" s="198">
        <v>0</v>
      </c>
      <c r="P304" s="198">
        <v>0</v>
      </c>
      <c r="Q304" s="226">
        <f t="shared" si="35"/>
        <v>0</v>
      </c>
      <c r="R304" s="231">
        <f t="shared" si="47"/>
        <v>0</v>
      </c>
      <c r="S304" s="161">
        <f t="shared" si="49"/>
        <v>0</v>
      </c>
      <c r="T304" s="220"/>
      <c r="U304" s="220"/>
      <c r="V304" s="240"/>
      <c r="W304" s="239"/>
      <c r="X304" s="240"/>
      <c r="Y304" s="239"/>
      <c r="Z304" s="240"/>
      <c r="AA304" s="239"/>
      <c r="AB304" s="240"/>
      <c r="AC304" s="239"/>
      <c r="AD304" s="240"/>
    </row>
    <row r="305" spans="1:30" s="253" customFormat="1" ht="31.5" hidden="1" customHeight="1" outlineLevel="1">
      <c r="A305" s="246"/>
      <c r="B305" s="228" t="s">
        <v>300</v>
      </c>
      <c r="C305" s="222"/>
      <c r="D305" s="223"/>
      <c r="E305" s="237"/>
      <c r="F305" s="197"/>
      <c r="G305" s="238"/>
      <c r="H305" s="197"/>
      <c r="I305" s="197">
        <v>1</v>
      </c>
      <c r="J305" s="197">
        <v>0</v>
      </c>
      <c r="K305" s="197">
        <v>0</v>
      </c>
      <c r="L305" s="197">
        <v>0</v>
      </c>
      <c r="M305" s="198">
        <v>0</v>
      </c>
      <c r="N305" s="198">
        <v>0</v>
      </c>
      <c r="O305" s="198">
        <v>0</v>
      </c>
      <c r="P305" s="198">
        <v>0</v>
      </c>
      <c r="Q305" s="226">
        <f t="shared" si="35"/>
        <v>0</v>
      </c>
      <c r="R305" s="231">
        <f t="shared" si="47"/>
        <v>0</v>
      </c>
      <c r="S305" s="161">
        <f t="shared" si="49"/>
        <v>0</v>
      </c>
      <c r="T305" s="220"/>
      <c r="U305" s="220"/>
      <c r="V305" s="240"/>
      <c r="W305" s="239"/>
      <c r="X305" s="240"/>
      <c r="Y305" s="239"/>
      <c r="Z305" s="240"/>
      <c r="AA305" s="239"/>
      <c r="AB305" s="240"/>
      <c r="AC305" s="239"/>
      <c r="AD305" s="240"/>
    </row>
    <row r="306" spans="1:30" s="253" customFormat="1" ht="31.5" hidden="1" customHeight="1" outlineLevel="1">
      <c r="A306" s="246"/>
      <c r="B306" s="228" t="s">
        <v>1313</v>
      </c>
      <c r="C306" s="222"/>
      <c r="D306" s="223"/>
      <c r="E306" s="237"/>
      <c r="F306" s="197"/>
      <c r="G306" s="238"/>
      <c r="H306" s="197"/>
      <c r="I306" s="197">
        <v>16</v>
      </c>
      <c r="J306" s="197">
        <v>16</v>
      </c>
      <c r="K306" s="197">
        <v>16</v>
      </c>
      <c r="L306" s="197">
        <v>0</v>
      </c>
      <c r="M306" s="198">
        <v>0</v>
      </c>
      <c r="N306" s="198">
        <v>0</v>
      </c>
      <c r="O306" s="198">
        <v>0</v>
      </c>
      <c r="P306" s="198">
        <v>0</v>
      </c>
      <c r="Q306" s="226">
        <f>M306+N306+O306+P306</f>
        <v>0</v>
      </c>
      <c r="R306" s="231">
        <f t="shared" si="47"/>
        <v>16</v>
      </c>
      <c r="S306" s="161">
        <f t="shared" si="49"/>
        <v>0</v>
      </c>
      <c r="T306" s="220"/>
      <c r="U306" s="220"/>
      <c r="V306" s="240"/>
      <c r="W306" s="239"/>
      <c r="X306" s="240"/>
      <c r="Y306" s="239"/>
      <c r="Z306" s="240"/>
      <c r="AA306" s="239"/>
      <c r="AB306" s="240"/>
      <c r="AC306" s="239"/>
      <c r="AD306" s="240"/>
    </row>
    <row r="307" spans="1:30" s="253" customFormat="1" ht="31.5" hidden="1" customHeight="1" outlineLevel="1">
      <c r="A307" s="246"/>
      <c r="B307" s="228" t="s">
        <v>301</v>
      </c>
      <c r="C307" s="222"/>
      <c r="D307" s="223"/>
      <c r="E307" s="237" t="s">
        <v>302</v>
      </c>
      <c r="F307" s="197" t="s">
        <v>303</v>
      </c>
      <c r="G307" s="238" t="s">
        <v>304</v>
      </c>
      <c r="H307" s="197"/>
      <c r="I307" s="197">
        <v>24</v>
      </c>
      <c r="J307" s="197">
        <v>0</v>
      </c>
      <c r="K307" s="197">
        <v>0</v>
      </c>
      <c r="L307" s="197">
        <v>0</v>
      </c>
      <c r="M307" s="198">
        <v>0</v>
      </c>
      <c r="N307" s="198">
        <v>0</v>
      </c>
      <c r="O307" s="198">
        <v>0</v>
      </c>
      <c r="P307" s="198">
        <v>0</v>
      </c>
      <c r="Q307" s="226">
        <f>M307+N307+O307+P307</f>
        <v>0</v>
      </c>
      <c r="R307" s="231">
        <f t="shared" si="47"/>
        <v>0</v>
      </c>
      <c r="S307" s="161">
        <f t="shared" si="49"/>
        <v>0</v>
      </c>
      <c r="T307" s="220"/>
      <c r="U307" s="220"/>
      <c r="V307" s="240"/>
      <c r="W307" s="239"/>
      <c r="X307" s="240"/>
      <c r="Y307" s="239"/>
      <c r="Z307" s="240"/>
      <c r="AA307" s="239"/>
      <c r="AB307" s="240"/>
      <c r="AC307" s="239"/>
      <c r="AD307" s="240"/>
    </row>
    <row r="308" spans="1:30" s="244" customFormat="1" ht="31.5" hidden="1" customHeight="1" outlineLevel="1">
      <c r="A308" s="246"/>
      <c r="B308" s="228" t="s">
        <v>305</v>
      </c>
      <c r="C308" s="235">
        <v>40661</v>
      </c>
      <c r="D308" s="236" t="s">
        <v>306</v>
      </c>
      <c r="E308" s="237" t="s">
        <v>307</v>
      </c>
      <c r="F308" s="197" t="s">
        <v>308</v>
      </c>
      <c r="G308" s="238" t="s">
        <v>309</v>
      </c>
      <c r="H308" s="197" t="s">
        <v>310</v>
      </c>
      <c r="I308" s="197">
        <v>98</v>
      </c>
      <c r="J308" s="197">
        <v>94</v>
      </c>
      <c r="K308" s="197">
        <v>94</v>
      </c>
      <c r="L308" s="197">
        <v>0</v>
      </c>
      <c r="M308" s="198">
        <v>0</v>
      </c>
      <c r="N308" s="198">
        <v>0</v>
      </c>
      <c r="O308" s="198">
        <v>0</v>
      </c>
      <c r="P308" s="198">
        <v>0</v>
      </c>
      <c r="Q308" s="226">
        <f>M308+N308+O308+P308</f>
        <v>0</v>
      </c>
      <c r="R308" s="231">
        <f t="shared" si="47"/>
        <v>94</v>
      </c>
      <c r="S308" s="161">
        <f t="shared" si="49"/>
        <v>0</v>
      </c>
      <c r="T308" s="220"/>
      <c r="U308" s="220"/>
      <c r="V308" s="242"/>
      <c r="W308" s="243"/>
      <c r="X308" s="242"/>
      <c r="Y308" s="243"/>
      <c r="Z308" s="242"/>
      <c r="AA308" s="243"/>
      <c r="AB308" s="242"/>
      <c r="AC308" s="243"/>
      <c r="AD308" s="242"/>
    </row>
    <row r="309" spans="1:30" s="244" customFormat="1" ht="31.5" hidden="1" customHeight="1" outlineLevel="1">
      <c r="A309" s="246"/>
      <c r="B309" s="228" t="s">
        <v>311</v>
      </c>
      <c r="C309" s="235">
        <v>40660</v>
      </c>
      <c r="D309" s="236" t="s">
        <v>312</v>
      </c>
      <c r="E309" s="237" t="s">
        <v>337</v>
      </c>
      <c r="F309" s="197" t="s">
        <v>308</v>
      </c>
      <c r="G309" s="238" t="s">
        <v>313</v>
      </c>
      <c r="H309" s="197" t="s">
        <v>314</v>
      </c>
      <c r="I309" s="197">
        <v>7</v>
      </c>
      <c r="J309" s="197">
        <v>0</v>
      </c>
      <c r="K309" s="197">
        <v>7</v>
      </c>
      <c r="L309" s="197">
        <v>0</v>
      </c>
      <c r="M309" s="198">
        <v>0</v>
      </c>
      <c r="N309" s="198">
        <v>0</v>
      </c>
      <c r="O309" s="198">
        <v>0</v>
      </c>
      <c r="P309" s="198">
        <v>0</v>
      </c>
      <c r="Q309" s="226">
        <f>M309+N309+O309+P309</f>
        <v>0</v>
      </c>
      <c r="R309" s="231">
        <f t="shared" si="47"/>
        <v>7</v>
      </c>
      <c r="S309" s="161">
        <f t="shared" si="49"/>
        <v>0</v>
      </c>
      <c r="T309" s="220"/>
      <c r="U309" s="220"/>
      <c r="V309" s="242"/>
      <c r="W309" s="243"/>
      <c r="X309" s="242"/>
      <c r="Y309" s="243"/>
      <c r="Z309" s="242"/>
      <c r="AA309" s="243"/>
      <c r="AB309" s="242"/>
      <c r="AC309" s="243"/>
      <c r="AD309" s="242"/>
    </row>
    <row r="310" spans="1:30" s="244" customFormat="1" ht="31.5" hidden="1" customHeight="1" outlineLevel="1">
      <c r="A310" s="246"/>
      <c r="B310" s="228" t="s">
        <v>315</v>
      </c>
      <c r="C310" s="235">
        <v>40560</v>
      </c>
      <c r="D310" s="236" t="s">
        <v>316</v>
      </c>
      <c r="E310" s="237" t="s">
        <v>317</v>
      </c>
      <c r="F310" s="197" t="s">
        <v>308</v>
      </c>
      <c r="G310" s="238"/>
      <c r="H310" s="197" t="s">
        <v>318</v>
      </c>
      <c r="I310" s="197">
        <v>41</v>
      </c>
      <c r="J310" s="197">
        <v>41</v>
      </c>
      <c r="K310" s="197">
        <v>30</v>
      </c>
      <c r="L310" s="197">
        <v>11</v>
      </c>
      <c r="M310" s="198">
        <v>0</v>
      </c>
      <c r="N310" s="198">
        <v>0</v>
      </c>
      <c r="O310" s="198">
        <v>0</v>
      </c>
      <c r="P310" s="198">
        <v>0</v>
      </c>
      <c r="Q310" s="226">
        <f t="shared" ref="Q310:Q357" si="52">M310+N310+O310+P310</f>
        <v>0</v>
      </c>
      <c r="R310" s="231">
        <f t="shared" si="47"/>
        <v>30</v>
      </c>
      <c r="S310" s="161">
        <f t="shared" si="49"/>
        <v>11</v>
      </c>
      <c r="T310" s="220"/>
      <c r="U310" s="220"/>
      <c r="V310" s="242"/>
      <c r="W310" s="243"/>
      <c r="X310" s="242"/>
      <c r="Y310" s="243"/>
      <c r="Z310" s="242"/>
      <c r="AA310" s="243"/>
      <c r="AB310" s="242"/>
      <c r="AC310" s="243"/>
      <c r="AD310" s="242"/>
    </row>
    <row r="311" spans="1:30" s="244" customFormat="1" ht="31.5" hidden="1" customHeight="1" outlineLevel="1">
      <c r="A311" s="246"/>
      <c r="B311" s="228" t="s">
        <v>319</v>
      </c>
      <c r="C311" s="235">
        <v>40555</v>
      </c>
      <c r="D311" s="236" t="s">
        <v>320</v>
      </c>
      <c r="E311" s="237" t="s">
        <v>321</v>
      </c>
      <c r="F311" s="197" t="s">
        <v>322</v>
      </c>
      <c r="G311" s="238" t="s">
        <v>323</v>
      </c>
      <c r="H311" s="197" t="s">
        <v>324</v>
      </c>
      <c r="I311" s="197">
        <v>1</v>
      </c>
      <c r="J311" s="197">
        <v>0</v>
      </c>
      <c r="K311" s="197">
        <v>0</v>
      </c>
      <c r="L311" s="197">
        <v>0</v>
      </c>
      <c r="M311" s="198">
        <v>0</v>
      </c>
      <c r="N311" s="198">
        <v>0</v>
      </c>
      <c r="O311" s="198">
        <v>0</v>
      </c>
      <c r="P311" s="198">
        <v>0</v>
      </c>
      <c r="Q311" s="226">
        <f t="shared" si="52"/>
        <v>0</v>
      </c>
      <c r="R311" s="231">
        <f t="shared" si="47"/>
        <v>0</v>
      </c>
      <c r="S311" s="161">
        <f t="shared" si="49"/>
        <v>0</v>
      </c>
      <c r="T311" s="220"/>
      <c r="U311" s="220"/>
      <c r="V311" s="242"/>
      <c r="W311" s="243"/>
      <c r="X311" s="242"/>
      <c r="Y311" s="243"/>
      <c r="Z311" s="242"/>
      <c r="AA311" s="243"/>
      <c r="AB311" s="242"/>
      <c r="AC311" s="243"/>
      <c r="AD311" s="242"/>
    </row>
    <row r="312" spans="1:30" s="244" customFormat="1" ht="31.5" hidden="1" customHeight="1" outlineLevel="1">
      <c r="A312" s="246"/>
      <c r="B312" s="228" t="s">
        <v>325</v>
      </c>
      <c r="C312" s="235">
        <v>40557</v>
      </c>
      <c r="D312" s="236" t="s">
        <v>204</v>
      </c>
      <c r="E312" s="237" t="s">
        <v>326</v>
      </c>
      <c r="F312" s="197" t="s">
        <v>308</v>
      </c>
      <c r="G312" s="238" t="s">
        <v>327</v>
      </c>
      <c r="H312" s="197" t="s">
        <v>328</v>
      </c>
      <c r="I312" s="197">
        <v>1</v>
      </c>
      <c r="J312" s="197">
        <v>0</v>
      </c>
      <c r="K312" s="197">
        <v>0</v>
      </c>
      <c r="L312" s="197">
        <v>0</v>
      </c>
      <c r="M312" s="198">
        <v>0</v>
      </c>
      <c r="N312" s="198">
        <v>0</v>
      </c>
      <c r="O312" s="198">
        <v>0</v>
      </c>
      <c r="P312" s="198">
        <v>0</v>
      </c>
      <c r="Q312" s="226">
        <f t="shared" si="52"/>
        <v>0</v>
      </c>
      <c r="R312" s="231">
        <f t="shared" si="47"/>
        <v>0</v>
      </c>
      <c r="S312" s="161">
        <f t="shared" si="49"/>
        <v>0</v>
      </c>
      <c r="T312" s="220"/>
      <c r="U312" s="220"/>
      <c r="V312" s="242"/>
      <c r="W312" s="243"/>
      <c r="X312" s="242"/>
      <c r="Y312" s="243"/>
      <c r="Z312" s="242"/>
      <c r="AA312" s="243"/>
      <c r="AB312" s="242"/>
      <c r="AC312" s="243"/>
      <c r="AD312" s="242"/>
    </row>
    <row r="313" spans="1:30" s="244" customFormat="1" ht="31.5" hidden="1" customHeight="1" outlineLevel="1">
      <c r="A313" s="246"/>
      <c r="B313" s="228" t="s">
        <v>824</v>
      </c>
      <c r="C313" s="235"/>
      <c r="D313" s="236"/>
      <c r="E313" s="237"/>
      <c r="F313" s="197"/>
      <c r="G313" s="238"/>
      <c r="H313" s="197"/>
      <c r="I313" s="197">
        <v>6</v>
      </c>
      <c r="J313" s="202">
        <v>0</v>
      </c>
      <c r="K313" s="202">
        <v>0</v>
      </c>
      <c r="L313" s="202">
        <v>0</v>
      </c>
      <c r="M313" s="198">
        <v>0</v>
      </c>
      <c r="N313" s="198">
        <v>0</v>
      </c>
      <c r="O313" s="198">
        <v>0</v>
      </c>
      <c r="P313" s="198">
        <v>0</v>
      </c>
      <c r="Q313" s="226">
        <f t="shared" si="52"/>
        <v>0</v>
      </c>
      <c r="R313" s="231">
        <f t="shared" si="47"/>
        <v>0</v>
      </c>
      <c r="S313" s="161">
        <f t="shared" si="49"/>
        <v>0</v>
      </c>
      <c r="T313" s="220"/>
      <c r="U313" s="220"/>
      <c r="V313" s="242"/>
      <c r="W313" s="243"/>
      <c r="X313" s="242"/>
      <c r="Y313" s="243"/>
      <c r="Z313" s="242"/>
      <c r="AA313" s="243"/>
      <c r="AB313" s="242"/>
      <c r="AC313" s="243"/>
      <c r="AD313" s="242"/>
    </row>
    <row r="314" spans="1:30" s="244" customFormat="1" ht="31.5" hidden="1" customHeight="1" outlineLevel="1">
      <c r="A314" s="246"/>
      <c r="B314" s="228" t="s">
        <v>1301</v>
      </c>
      <c r="C314" s="235"/>
      <c r="D314" s="236"/>
      <c r="E314" s="237"/>
      <c r="F314" s="197"/>
      <c r="G314" s="238"/>
      <c r="H314" s="197"/>
      <c r="I314" s="197">
        <v>3</v>
      </c>
      <c r="J314" s="202">
        <v>0</v>
      </c>
      <c r="K314" s="202">
        <v>0</v>
      </c>
      <c r="L314" s="202">
        <v>0</v>
      </c>
      <c r="M314" s="198">
        <v>0</v>
      </c>
      <c r="N314" s="198">
        <v>0</v>
      </c>
      <c r="O314" s="198">
        <v>0</v>
      </c>
      <c r="P314" s="198">
        <v>0</v>
      </c>
      <c r="Q314" s="226">
        <f t="shared" si="52"/>
        <v>0</v>
      </c>
      <c r="R314" s="231">
        <f t="shared" si="47"/>
        <v>0</v>
      </c>
      <c r="S314" s="161">
        <f t="shared" si="49"/>
        <v>0</v>
      </c>
      <c r="T314" s="220"/>
      <c r="U314" s="220"/>
      <c r="V314" s="242"/>
      <c r="W314" s="243"/>
      <c r="X314" s="242"/>
      <c r="Y314" s="243"/>
      <c r="Z314" s="242"/>
      <c r="AA314" s="243"/>
      <c r="AB314" s="242"/>
      <c r="AC314" s="243"/>
      <c r="AD314" s="242"/>
    </row>
    <row r="315" spans="1:30" s="244" customFormat="1" ht="31.5" hidden="1" customHeight="1" outlineLevel="1">
      <c r="A315" s="246"/>
      <c r="B315" s="228" t="s">
        <v>825</v>
      </c>
      <c r="C315" s="235"/>
      <c r="D315" s="236"/>
      <c r="E315" s="237"/>
      <c r="F315" s="197"/>
      <c r="G315" s="238"/>
      <c r="H315" s="197"/>
      <c r="I315" s="197">
        <v>20</v>
      </c>
      <c r="J315" s="202">
        <v>0</v>
      </c>
      <c r="K315" s="202">
        <v>1</v>
      </c>
      <c r="L315" s="202">
        <v>0</v>
      </c>
      <c r="M315" s="198">
        <v>0</v>
      </c>
      <c r="N315" s="198">
        <v>0</v>
      </c>
      <c r="O315" s="198">
        <v>0</v>
      </c>
      <c r="P315" s="198">
        <v>0</v>
      </c>
      <c r="Q315" s="226">
        <f t="shared" si="52"/>
        <v>0</v>
      </c>
      <c r="R315" s="231">
        <f t="shared" si="47"/>
        <v>1</v>
      </c>
      <c r="S315" s="161">
        <f t="shared" si="49"/>
        <v>0</v>
      </c>
      <c r="T315" s="220"/>
      <c r="U315" s="220"/>
      <c r="V315" s="242"/>
      <c r="W315" s="243"/>
      <c r="X315" s="242"/>
      <c r="Y315" s="243"/>
      <c r="Z315" s="242"/>
      <c r="AA315" s="243"/>
      <c r="AB315" s="242"/>
      <c r="AC315" s="243"/>
      <c r="AD315" s="242"/>
    </row>
    <row r="316" spans="1:30" s="244" customFormat="1" ht="31.5" hidden="1" customHeight="1" outlineLevel="1">
      <c r="A316" s="246"/>
      <c r="B316" s="228" t="s">
        <v>1453</v>
      </c>
      <c r="C316" s="235"/>
      <c r="D316" s="236"/>
      <c r="E316" s="237"/>
      <c r="F316" s="197"/>
      <c r="G316" s="238"/>
      <c r="H316" s="197"/>
      <c r="I316" s="197">
        <v>8</v>
      </c>
      <c r="J316" s="202">
        <v>1</v>
      </c>
      <c r="K316" s="202">
        <v>1</v>
      </c>
      <c r="L316" s="202">
        <v>0</v>
      </c>
      <c r="M316" s="198">
        <v>0</v>
      </c>
      <c r="N316" s="198">
        <v>0</v>
      </c>
      <c r="O316" s="198">
        <v>0</v>
      </c>
      <c r="P316" s="198">
        <v>0</v>
      </c>
      <c r="Q316" s="226">
        <f t="shared" si="52"/>
        <v>0</v>
      </c>
      <c r="R316" s="231">
        <f t="shared" si="47"/>
        <v>1</v>
      </c>
      <c r="S316" s="161">
        <f t="shared" si="49"/>
        <v>0</v>
      </c>
      <c r="T316" s="220"/>
      <c r="U316" s="220"/>
      <c r="V316" s="242"/>
      <c r="W316" s="243"/>
      <c r="X316" s="242"/>
      <c r="Y316" s="243"/>
      <c r="Z316" s="242"/>
      <c r="AA316" s="243"/>
      <c r="AB316" s="242"/>
      <c r="AC316" s="243"/>
      <c r="AD316" s="242"/>
    </row>
    <row r="317" spans="1:30" s="244" customFormat="1" ht="31.5" hidden="1" customHeight="1" outlineLevel="1">
      <c r="A317" s="246"/>
      <c r="B317" s="228" t="s">
        <v>1283</v>
      </c>
      <c r="C317" s="235"/>
      <c r="D317" s="236"/>
      <c r="E317" s="237"/>
      <c r="F317" s="197"/>
      <c r="G317" s="238"/>
      <c r="H317" s="197"/>
      <c r="I317" s="197">
        <v>24</v>
      </c>
      <c r="J317" s="202">
        <v>0</v>
      </c>
      <c r="K317" s="202">
        <v>0</v>
      </c>
      <c r="L317" s="202">
        <v>0</v>
      </c>
      <c r="M317" s="198">
        <v>0</v>
      </c>
      <c r="N317" s="198">
        <v>0</v>
      </c>
      <c r="O317" s="198">
        <v>0</v>
      </c>
      <c r="P317" s="198">
        <v>0</v>
      </c>
      <c r="Q317" s="226" t="s">
        <v>1037</v>
      </c>
      <c r="R317" s="231">
        <f t="shared" si="47"/>
        <v>0</v>
      </c>
      <c r="S317" s="161">
        <f t="shared" si="49"/>
        <v>0</v>
      </c>
      <c r="T317" s="220"/>
      <c r="U317" s="220"/>
      <c r="V317" s="242"/>
      <c r="W317" s="243"/>
      <c r="X317" s="242"/>
      <c r="Y317" s="243"/>
      <c r="Z317" s="242"/>
      <c r="AA317" s="243"/>
      <c r="AB317" s="242"/>
      <c r="AC317" s="243"/>
      <c r="AD317" s="242"/>
    </row>
    <row r="318" spans="1:30" s="254" customFormat="1" ht="36" customHeight="1" collapsed="1">
      <c r="A318" s="246" t="s">
        <v>464</v>
      </c>
      <c r="B318" s="256" t="s">
        <v>329</v>
      </c>
      <c r="C318" s="222">
        <v>40251</v>
      </c>
      <c r="D318" s="223" t="s">
        <v>330</v>
      </c>
      <c r="E318" s="166" t="s">
        <v>830</v>
      </c>
      <c r="F318" s="199" t="s">
        <v>331</v>
      </c>
      <c r="G318" s="238"/>
      <c r="H318" s="199" t="s">
        <v>831</v>
      </c>
      <c r="I318" s="199">
        <f>I319+I320</f>
        <v>557</v>
      </c>
      <c r="J318" s="199">
        <f t="shared" ref="J318:P318" si="53">J319+J320</f>
        <v>375</v>
      </c>
      <c r="K318" s="199">
        <f t="shared" si="53"/>
        <v>339</v>
      </c>
      <c r="L318" s="199">
        <f t="shared" si="53"/>
        <v>36</v>
      </c>
      <c r="M318" s="199">
        <f t="shared" si="53"/>
        <v>1</v>
      </c>
      <c r="N318" s="199">
        <f t="shared" si="53"/>
        <v>11</v>
      </c>
      <c r="O318" s="199">
        <f t="shared" si="53"/>
        <v>0</v>
      </c>
      <c r="P318" s="199">
        <f t="shared" si="53"/>
        <v>0</v>
      </c>
      <c r="Q318" s="226">
        <f t="shared" si="52"/>
        <v>12</v>
      </c>
      <c r="R318" s="226">
        <f t="shared" si="47"/>
        <v>351</v>
      </c>
      <c r="S318" s="199">
        <f>S319+S320</f>
        <v>33</v>
      </c>
      <c r="T318" s="220"/>
      <c r="U318" s="220"/>
      <c r="V318" s="232"/>
      <c r="W318" s="233"/>
      <c r="X318" s="232"/>
      <c r="Y318" s="233"/>
      <c r="Z318" s="232"/>
      <c r="AA318" s="233"/>
      <c r="AB318" s="232"/>
      <c r="AC318" s="233"/>
      <c r="AD318" s="232"/>
    </row>
    <row r="319" spans="1:30" s="253" customFormat="1" ht="15.75" hidden="1" customHeight="1" outlineLevel="1">
      <c r="A319" s="246"/>
      <c r="B319" s="184" t="s">
        <v>1017</v>
      </c>
      <c r="C319" s="235"/>
      <c r="D319" s="236"/>
      <c r="E319" s="197"/>
      <c r="F319" s="197"/>
      <c r="G319" s="238"/>
      <c r="H319" s="197"/>
      <c r="I319" s="197">
        <v>0</v>
      </c>
      <c r="J319" s="197">
        <v>0</v>
      </c>
      <c r="K319" s="197">
        <v>0</v>
      </c>
      <c r="L319" s="197">
        <v>0</v>
      </c>
      <c r="M319" s="197">
        <v>0</v>
      </c>
      <c r="N319" s="197">
        <v>0</v>
      </c>
      <c r="O319" s="197">
        <v>0</v>
      </c>
      <c r="P319" s="197">
        <v>0</v>
      </c>
      <c r="Q319" s="231">
        <f t="shared" si="52"/>
        <v>0</v>
      </c>
      <c r="R319" s="231">
        <f t="shared" si="47"/>
        <v>0</v>
      </c>
      <c r="S319" s="161">
        <f t="shared" si="49"/>
        <v>0</v>
      </c>
      <c r="T319" s="220"/>
      <c r="U319" s="220"/>
      <c r="V319" s="240"/>
      <c r="W319" s="239"/>
      <c r="X319" s="240"/>
      <c r="Y319" s="239"/>
      <c r="Z319" s="240"/>
      <c r="AA319" s="239"/>
      <c r="AB319" s="240"/>
      <c r="AC319" s="239"/>
      <c r="AD319" s="240"/>
    </row>
    <row r="320" spans="1:30" s="244" customFormat="1" ht="31.5" hidden="1" customHeight="1" outlineLevel="1">
      <c r="A320" s="246"/>
      <c r="B320" s="184" t="s">
        <v>13</v>
      </c>
      <c r="C320" s="235"/>
      <c r="D320" s="236"/>
      <c r="E320" s="197"/>
      <c r="F320" s="197"/>
      <c r="G320" s="238"/>
      <c r="H320" s="197"/>
      <c r="I320" s="197">
        <f>SUM(I321:I357)</f>
        <v>557</v>
      </c>
      <c r="J320" s="197">
        <f>SUM(J321:J357)</f>
        <v>375</v>
      </c>
      <c r="K320" s="197">
        <f t="shared" ref="K320:P320" si="54">SUM(K321:K357)</f>
        <v>339</v>
      </c>
      <c r="L320" s="197">
        <f t="shared" si="54"/>
        <v>36</v>
      </c>
      <c r="M320" s="197">
        <f t="shared" si="54"/>
        <v>1</v>
      </c>
      <c r="N320" s="197">
        <f t="shared" si="54"/>
        <v>11</v>
      </c>
      <c r="O320" s="197">
        <f t="shared" si="54"/>
        <v>0</v>
      </c>
      <c r="P320" s="197">
        <f t="shared" si="54"/>
        <v>0</v>
      </c>
      <c r="Q320" s="231">
        <f t="shared" si="52"/>
        <v>12</v>
      </c>
      <c r="R320" s="231">
        <f>K320+Q320</f>
        <v>351</v>
      </c>
      <c r="S320" s="197">
        <f>SUM(S321:S357)</f>
        <v>33</v>
      </c>
      <c r="T320" s="220"/>
      <c r="U320" s="220"/>
      <c r="V320" s="242"/>
      <c r="W320" s="243"/>
      <c r="X320" s="242"/>
      <c r="Y320" s="243"/>
      <c r="Z320" s="242"/>
      <c r="AA320" s="243"/>
      <c r="AB320" s="242"/>
      <c r="AC320" s="243"/>
      <c r="AD320" s="242"/>
    </row>
    <row r="321" spans="1:30" s="244" customFormat="1" ht="31.5" hidden="1" customHeight="1" outlineLevel="1">
      <c r="A321" s="270"/>
      <c r="B321" s="178" t="s">
        <v>1074</v>
      </c>
      <c r="C321" s="271"/>
      <c r="D321" s="272"/>
      <c r="E321" s="202"/>
      <c r="F321" s="202"/>
      <c r="G321" s="273"/>
      <c r="H321" s="202"/>
      <c r="I321" s="202">
        <v>1</v>
      </c>
      <c r="J321" s="202">
        <v>0</v>
      </c>
      <c r="K321" s="197">
        <v>0</v>
      </c>
      <c r="L321" s="202">
        <v>0</v>
      </c>
      <c r="M321" s="201">
        <v>0</v>
      </c>
      <c r="N321" s="201">
        <v>0</v>
      </c>
      <c r="O321" s="201">
        <v>0</v>
      </c>
      <c r="P321" s="201">
        <v>0</v>
      </c>
      <c r="Q321" s="231">
        <f t="shared" si="52"/>
        <v>0</v>
      </c>
      <c r="R321" s="231">
        <f t="shared" ref="R321:R358" si="55">K321+Q321</f>
        <v>0</v>
      </c>
      <c r="S321" s="161">
        <f t="shared" si="49"/>
        <v>0</v>
      </c>
      <c r="T321" s="220"/>
      <c r="U321" s="220"/>
      <c r="V321" s="242"/>
      <c r="W321" s="243"/>
      <c r="X321" s="242"/>
      <c r="Y321" s="243"/>
      <c r="Z321" s="242"/>
      <c r="AA321" s="243"/>
      <c r="AB321" s="242"/>
      <c r="AC321" s="243"/>
      <c r="AD321" s="242"/>
    </row>
    <row r="322" spans="1:30" s="244" customFormat="1" ht="31.5" hidden="1" customHeight="1" outlineLevel="1">
      <c r="A322" s="270"/>
      <c r="B322" s="178" t="s">
        <v>1281</v>
      </c>
      <c r="C322" s="271"/>
      <c r="D322" s="272"/>
      <c r="E322" s="202"/>
      <c r="F322" s="202"/>
      <c r="G322" s="273"/>
      <c r="H322" s="202"/>
      <c r="I322" s="202">
        <v>1</v>
      </c>
      <c r="J322" s="202">
        <v>0</v>
      </c>
      <c r="K322" s="197">
        <v>0</v>
      </c>
      <c r="L322" s="202">
        <v>0</v>
      </c>
      <c r="M322" s="201">
        <v>0</v>
      </c>
      <c r="N322" s="201">
        <v>0</v>
      </c>
      <c r="O322" s="201">
        <v>0</v>
      </c>
      <c r="P322" s="201">
        <v>0</v>
      </c>
      <c r="Q322" s="231">
        <f t="shared" si="52"/>
        <v>0</v>
      </c>
      <c r="R322" s="231">
        <f t="shared" si="55"/>
        <v>0</v>
      </c>
      <c r="S322" s="161">
        <f t="shared" si="49"/>
        <v>0</v>
      </c>
      <c r="T322" s="220"/>
      <c r="U322" s="220"/>
      <c r="V322" s="242"/>
      <c r="W322" s="243"/>
      <c r="X322" s="242"/>
      <c r="Y322" s="243"/>
      <c r="Z322" s="242"/>
      <c r="AA322" s="243"/>
      <c r="AB322" s="242"/>
      <c r="AC322" s="243"/>
      <c r="AD322" s="242"/>
    </row>
    <row r="323" spans="1:30" s="244" customFormat="1" ht="31.5" hidden="1" customHeight="1" outlineLevel="1">
      <c r="A323" s="270"/>
      <c r="B323" s="178" t="s">
        <v>1069</v>
      </c>
      <c r="C323" s="271"/>
      <c r="D323" s="272"/>
      <c r="E323" s="202"/>
      <c r="F323" s="202"/>
      <c r="G323" s="273"/>
      <c r="H323" s="202"/>
      <c r="I323" s="202">
        <v>42</v>
      </c>
      <c r="J323" s="202">
        <v>6</v>
      </c>
      <c r="K323" s="197">
        <v>4</v>
      </c>
      <c r="L323" s="202">
        <v>2</v>
      </c>
      <c r="M323" s="201">
        <v>0</v>
      </c>
      <c r="N323" s="201">
        <v>0</v>
      </c>
      <c r="O323" s="201">
        <v>0</v>
      </c>
      <c r="P323" s="201">
        <v>0</v>
      </c>
      <c r="Q323" s="231">
        <f t="shared" si="52"/>
        <v>0</v>
      </c>
      <c r="R323" s="231">
        <f t="shared" si="55"/>
        <v>4</v>
      </c>
      <c r="S323" s="161">
        <f t="shared" si="49"/>
        <v>2</v>
      </c>
      <c r="T323" s="220"/>
      <c r="U323" s="220"/>
      <c r="V323" s="242"/>
      <c r="W323" s="243"/>
      <c r="X323" s="242"/>
      <c r="Y323" s="243"/>
      <c r="Z323" s="242"/>
      <c r="AA323" s="243"/>
      <c r="AB323" s="242"/>
      <c r="AC323" s="243"/>
      <c r="AD323" s="242"/>
    </row>
    <row r="324" spans="1:30" s="244" customFormat="1" ht="31.5" hidden="1" customHeight="1" outlineLevel="1">
      <c r="A324" s="270"/>
      <c r="B324" s="274" t="s">
        <v>1075</v>
      </c>
      <c r="C324" s="271"/>
      <c r="D324" s="272"/>
      <c r="E324" s="202"/>
      <c r="F324" s="202"/>
      <c r="G324" s="273"/>
      <c r="H324" s="202"/>
      <c r="I324" s="202">
        <v>3</v>
      </c>
      <c r="J324" s="202">
        <v>0</v>
      </c>
      <c r="K324" s="197">
        <v>0</v>
      </c>
      <c r="L324" s="202">
        <v>0</v>
      </c>
      <c r="M324" s="201">
        <v>0</v>
      </c>
      <c r="N324" s="201">
        <v>0</v>
      </c>
      <c r="O324" s="201">
        <v>0</v>
      </c>
      <c r="P324" s="201">
        <v>0</v>
      </c>
      <c r="Q324" s="231">
        <f t="shared" si="52"/>
        <v>0</v>
      </c>
      <c r="R324" s="231">
        <f t="shared" si="55"/>
        <v>0</v>
      </c>
      <c r="S324" s="161">
        <f t="shared" si="49"/>
        <v>0</v>
      </c>
      <c r="T324" s="220"/>
      <c r="U324" s="220"/>
      <c r="V324" s="242"/>
      <c r="W324" s="243"/>
      <c r="X324" s="242"/>
      <c r="Y324" s="243"/>
      <c r="Z324" s="242"/>
      <c r="AA324" s="243"/>
      <c r="AB324" s="242"/>
      <c r="AC324" s="243"/>
      <c r="AD324" s="242"/>
    </row>
    <row r="325" spans="1:30" s="244" customFormat="1" ht="56.25" hidden="1" customHeight="1" outlineLevel="1">
      <c r="A325" s="270"/>
      <c r="B325" s="178" t="s">
        <v>1443</v>
      </c>
      <c r="C325" s="271"/>
      <c r="D325" s="272"/>
      <c r="E325" s="202"/>
      <c r="F325" s="202"/>
      <c r="G325" s="273"/>
      <c r="H325" s="202"/>
      <c r="I325" s="202">
        <v>30</v>
      </c>
      <c r="J325" s="202">
        <v>30</v>
      </c>
      <c r="K325" s="197">
        <v>26</v>
      </c>
      <c r="L325" s="202">
        <v>4</v>
      </c>
      <c r="M325" s="201">
        <v>0</v>
      </c>
      <c r="N325" s="201">
        <v>4</v>
      </c>
      <c r="O325" s="201">
        <v>0</v>
      </c>
      <c r="P325" s="201">
        <v>0</v>
      </c>
      <c r="Q325" s="231">
        <f t="shared" si="52"/>
        <v>4</v>
      </c>
      <c r="R325" s="231">
        <f t="shared" si="55"/>
        <v>30</v>
      </c>
      <c r="S325" s="161">
        <f t="shared" si="49"/>
        <v>0</v>
      </c>
      <c r="T325" s="220"/>
      <c r="U325" s="220"/>
      <c r="V325" s="242"/>
      <c r="W325" s="243"/>
      <c r="X325" s="242"/>
      <c r="Y325" s="243"/>
      <c r="Z325" s="242"/>
      <c r="AA325" s="243"/>
      <c r="AB325" s="242"/>
      <c r="AC325" s="243"/>
      <c r="AD325" s="242"/>
    </row>
    <row r="326" spans="1:30" s="244" customFormat="1" ht="31.5" hidden="1" customHeight="1" outlineLevel="1">
      <c r="A326" s="270"/>
      <c r="B326" s="178" t="s">
        <v>1076</v>
      </c>
      <c r="C326" s="271"/>
      <c r="D326" s="272"/>
      <c r="E326" s="202"/>
      <c r="F326" s="202"/>
      <c r="G326" s="273"/>
      <c r="H326" s="202"/>
      <c r="I326" s="202">
        <v>1</v>
      </c>
      <c r="J326" s="202">
        <v>0</v>
      </c>
      <c r="K326" s="197">
        <v>0</v>
      </c>
      <c r="L326" s="202">
        <v>0</v>
      </c>
      <c r="M326" s="201">
        <v>0</v>
      </c>
      <c r="N326" s="201">
        <v>0</v>
      </c>
      <c r="O326" s="201">
        <v>0</v>
      </c>
      <c r="P326" s="201">
        <v>0</v>
      </c>
      <c r="Q326" s="231">
        <f t="shared" si="52"/>
        <v>0</v>
      </c>
      <c r="R326" s="231">
        <f t="shared" si="55"/>
        <v>0</v>
      </c>
      <c r="S326" s="161">
        <f t="shared" si="49"/>
        <v>0</v>
      </c>
      <c r="T326" s="220"/>
      <c r="U326" s="220"/>
      <c r="V326" s="242"/>
      <c r="W326" s="243"/>
      <c r="X326" s="242"/>
      <c r="Y326" s="243"/>
      <c r="Z326" s="242"/>
      <c r="AA326" s="243"/>
      <c r="AB326" s="242"/>
      <c r="AC326" s="243"/>
      <c r="AD326" s="242"/>
    </row>
    <row r="327" spans="1:30" s="244" customFormat="1" ht="31.5" hidden="1" customHeight="1" outlineLevel="1">
      <c r="A327" s="270"/>
      <c r="B327" s="178" t="s">
        <v>1077</v>
      </c>
      <c r="C327" s="271"/>
      <c r="D327" s="272"/>
      <c r="E327" s="202"/>
      <c r="F327" s="202"/>
      <c r="G327" s="273"/>
      <c r="H327" s="202"/>
      <c r="I327" s="202">
        <v>1</v>
      </c>
      <c r="J327" s="202">
        <v>0</v>
      </c>
      <c r="K327" s="197">
        <v>0</v>
      </c>
      <c r="L327" s="202">
        <v>0</v>
      </c>
      <c r="M327" s="201">
        <v>0</v>
      </c>
      <c r="N327" s="201">
        <v>0</v>
      </c>
      <c r="O327" s="201">
        <v>0</v>
      </c>
      <c r="P327" s="201">
        <v>0</v>
      </c>
      <c r="Q327" s="231" t="s">
        <v>1037</v>
      </c>
      <c r="R327" s="231">
        <f t="shared" si="55"/>
        <v>0</v>
      </c>
      <c r="S327" s="161">
        <f t="shared" si="49"/>
        <v>0</v>
      </c>
      <c r="T327" s="220"/>
      <c r="U327" s="220"/>
      <c r="V327" s="242"/>
      <c r="W327" s="243"/>
      <c r="X327" s="242"/>
      <c r="Y327" s="243"/>
      <c r="Z327" s="242"/>
      <c r="AA327" s="243"/>
      <c r="AB327" s="242"/>
      <c r="AC327" s="243"/>
      <c r="AD327" s="242"/>
    </row>
    <row r="328" spans="1:30" s="244" customFormat="1" ht="31.5" hidden="1" customHeight="1" outlineLevel="1">
      <c r="A328" s="270"/>
      <c r="B328" s="274" t="s">
        <v>1078</v>
      </c>
      <c r="C328" s="271"/>
      <c r="D328" s="272"/>
      <c r="E328" s="202"/>
      <c r="F328" s="202"/>
      <c r="G328" s="273"/>
      <c r="H328" s="202"/>
      <c r="I328" s="202">
        <v>3</v>
      </c>
      <c r="J328" s="202">
        <v>3</v>
      </c>
      <c r="K328" s="197">
        <v>0</v>
      </c>
      <c r="L328" s="202">
        <v>3</v>
      </c>
      <c r="M328" s="201">
        <v>0</v>
      </c>
      <c r="N328" s="201">
        <v>0</v>
      </c>
      <c r="O328" s="201">
        <v>0</v>
      </c>
      <c r="P328" s="201">
        <v>0</v>
      </c>
      <c r="Q328" s="231">
        <f t="shared" si="52"/>
        <v>0</v>
      </c>
      <c r="R328" s="231">
        <f t="shared" si="55"/>
        <v>0</v>
      </c>
      <c r="S328" s="161">
        <f t="shared" si="49"/>
        <v>3</v>
      </c>
      <c r="T328" s="220"/>
      <c r="U328" s="220"/>
      <c r="V328" s="242"/>
      <c r="W328" s="243"/>
      <c r="X328" s="242"/>
      <c r="Y328" s="243"/>
      <c r="Z328" s="242"/>
      <c r="AA328" s="243"/>
      <c r="AB328" s="242"/>
      <c r="AC328" s="243"/>
      <c r="AD328" s="242"/>
    </row>
    <row r="329" spans="1:30" s="244" customFormat="1" ht="24.75" hidden="1" customHeight="1" outlineLevel="1">
      <c r="A329" s="270"/>
      <c r="B329" s="274" t="s">
        <v>1079</v>
      </c>
      <c r="C329" s="271"/>
      <c r="D329" s="272"/>
      <c r="E329" s="202"/>
      <c r="F329" s="202"/>
      <c r="G329" s="273"/>
      <c r="H329" s="202"/>
      <c r="I329" s="202">
        <v>2</v>
      </c>
      <c r="J329" s="202">
        <v>2</v>
      </c>
      <c r="K329" s="197">
        <v>0</v>
      </c>
      <c r="L329" s="202">
        <v>0</v>
      </c>
      <c r="M329" s="201">
        <v>0</v>
      </c>
      <c r="N329" s="201">
        <v>0</v>
      </c>
      <c r="O329" s="201">
        <v>0</v>
      </c>
      <c r="P329" s="201">
        <v>0</v>
      </c>
      <c r="Q329" s="231">
        <f t="shared" si="52"/>
        <v>0</v>
      </c>
      <c r="R329" s="231">
        <f t="shared" si="55"/>
        <v>0</v>
      </c>
      <c r="S329" s="161">
        <f t="shared" si="49"/>
        <v>2</v>
      </c>
      <c r="T329" s="220"/>
      <c r="U329" s="220"/>
      <c r="V329" s="242"/>
      <c r="W329" s="243"/>
      <c r="X329" s="242"/>
      <c r="Y329" s="243"/>
      <c r="Z329" s="242"/>
      <c r="AA329" s="243"/>
      <c r="AB329" s="242"/>
      <c r="AC329" s="243"/>
      <c r="AD329" s="242"/>
    </row>
    <row r="330" spans="1:30" s="244" customFormat="1" ht="27.75" hidden="1" customHeight="1" outlineLevel="1">
      <c r="A330" s="270"/>
      <c r="B330" s="274" t="s">
        <v>1080</v>
      </c>
      <c r="C330" s="271"/>
      <c r="D330" s="272"/>
      <c r="E330" s="202"/>
      <c r="F330" s="202"/>
      <c r="G330" s="273"/>
      <c r="H330" s="202"/>
      <c r="I330" s="202">
        <v>2</v>
      </c>
      <c r="J330" s="202">
        <v>0</v>
      </c>
      <c r="K330" s="197">
        <v>0</v>
      </c>
      <c r="L330" s="202">
        <v>0</v>
      </c>
      <c r="M330" s="201">
        <v>0</v>
      </c>
      <c r="N330" s="201">
        <v>0</v>
      </c>
      <c r="O330" s="201">
        <v>0</v>
      </c>
      <c r="P330" s="201">
        <v>0</v>
      </c>
      <c r="Q330" s="231">
        <f t="shared" si="52"/>
        <v>0</v>
      </c>
      <c r="R330" s="231">
        <f t="shared" si="55"/>
        <v>0</v>
      </c>
      <c r="S330" s="161">
        <f t="shared" si="49"/>
        <v>0</v>
      </c>
      <c r="T330" s="220"/>
      <c r="U330" s="220"/>
      <c r="V330" s="242"/>
      <c r="W330" s="243"/>
      <c r="X330" s="242"/>
      <c r="Y330" s="243"/>
      <c r="Z330" s="242"/>
      <c r="AA330" s="243"/>
      <c r="AB330" s="242"/>
      <c r="AC330" s="243"/>
      <c r="AD330" s="242"/>
    </row>
    <row r="331" spans="1:30" s="244" customFormat="1" ht="31.5" hidden="1" customHeight="1" outlineLevel="1">
      <c r="A331" s="270"/>
      <c r="B331" s="178" t="s">
        <v>1444</v>
      </c>
      <c r="C331" s="271"/>
      <c r="D331" s="272"/>
      <c r="E331" s="202"/>
      <c r="F331" s="202"/>
      <c r="G331" s="273"/>
      <c r="H331" s="202"/>
      <c r="I331" s="202">
        <v>4</v>
      </c>
      <c r="J331" s="202">
        <v>2</v>
      </c>
      <c r="K331" s="197">
        <v>0</v>
      </c>
      <c r="L331" s="202">
        <v>2</v>
      </c>
      <c r="M331" s="201">
        <v>0</v>
      </c>
      <c r="N331" s="201">
        <v>0</v>
      </c>
      <c r="O331" s="201">
        <v>0</v>
      </c>
      <c r="P331" s="201">
        <v>0</v>
      </c>
      <c r="Q331" s="231">
        <f t="shared" si="52"/>
        <v>0</v>
      </c>
      <c r="R331" s="231">
        <f t="shared" si="55"/>
        <v>0</v>
      </c>
      <c r="S331" s="161">
        <f t="shared" si="49"/>
        <v>2</v>
      </c>
      <c r="T331" s="220"/>
      <c r="U331" s="220"/>
      <c r="V331" s="242"/>
      <c r="W331" s="243"/>
      <c r="X331" s="242"/>
      <c r="Y331" s="243"/>
      <c r="Z331" s="242"/>
      <c r="AA331" s="243"/>
      <c r="AB331" s="242"/>
      <c r="AC331" s="243"/>
      <c r="AD331" s="242"/>
    </row>
    <row r="332" spans="1:30" s="244" customFormat="1" ht="31.5" hidden="1" customHeight="1" outlineLevel="1">
      <c r="A332" s="270"/>
      <c r="B332" s="178" t="s">
        <v>1081</v>
      </c>
      <c r="C332" s="271"/>
      <c r="D332" s="272"/>
      <c r="E332" s="202"/>
      <c r="F332" s="202"/>
      <c r="G332" s="273"/>
      <c r="H332" s="202"/>
      <c r="I332" s="202">
        <v>3</v>
      </c>
      <c r="J332" s="202">
        <v>3</v>
      </c>
      <c r="K332" s="197">
        <v>0</v>
      </c>
      <c r="L332" s="202">
        <v>3</v>
      </c>
      <c r="M332" s="201">
        <v>0</v>
      </c>
      <c r="N332" s="201">
        <v>0</v>
      </c>
      <c r="O332" s="201">
        <v>0</v>
      </c>
      <c r="P332" s="201">
        <v>0</v>
      </c>
      <c r="Q332" s="231">
        <f t="shared" si="52"/>
        <v>0</v>
      </c>
      <c r="R332" s="231">
        <f t="shared" si="55"/>
        <v>0</v>
      </c>
      <c r="S332" s="161">
        <f t="shared" si="49"/>
        <v>3</v>
      </c>
      <c r="T332" s="220"/>
      <c r="U332" s="220"/>
      <c r="V332" s="242"/>
      <c r="W332" s="243"/>
      <c r="X332" s="242"/>
      <c r="Y332" s="243"/>
      <c r="Z332" s="242"/>
      <c r="AA332" s="243"/>
      <c r="AB332" s="242"/>
      <c r="AC332" s="243"/>
      <c r="AD332" s="242"/>
    </row>
    <row r="333" spans="1:30" s="244" customFormat="1" ht="43.5" hidden="1" customHeight="1" outlineLevel="1">
      <c r="A333" s="270"/>
      <c r="B333" s="178" t="s">
        <v>1082</v>
      </c>
      <c r="C333" s="271"/>
      <c r="D333" s="272"/>
      <c r="E333" s="202"/>
      <c r="F333" s="202"/>
      <c r="G333" s="273"/>
      <c r="H333" s="202"/>
      <c r="I333" s="202">
        <v>1</v>
      </c>
      <c r="J333" s="202">
        <v>1</v>
      </c>
      <c r="K333" s="197">
        <v>0</v>
      </c>
      <c r="L333" s="202">
        <v>1</v>
      </c>
      <c r="M333" s="201">
        <v>0</v>
      </c>
      <c r="N333" s="201">
        <v>0</v>
      </c>
      <c r="O333" s="201">
        <v>0</v>
      </c>
      <c r="P333" s="201">
        <v>0</v>
      </c>
      <c r="Q333" s="231">
        <f t="shared" si="52"/>
        <v>0</v>
      </c>
      <c r="R333" s="231">
        <f t="shared" si="55"/>
        <v>0</v>
      </c>
      <c r="S333" s="161">
        <f t="shared" si="49"/>
        <v>1</v>
      </c>
      <c r="T333" s="220"/>
      <c r="U333" s="220"/>
      <c r="V333" s="242"/>
      <c r="W333" s="243"/>
      <c r="X333" s="242"/>
      <c r="Y333" s="243"/>
      <c r="Z333" s="242"/>
      <c r="AA333" s="243"/>
      <c r="AB333" s="242"/>
      <c r="AC333" s="243"/>
      <c r="AD333" s="242"/>
    </row>
    <row r="334" spans="1:30" s="244" customFormat="1" ht="31.5" hidden="1" customHeight="1" outlineLevel="1">
      <c r="A334" s="270"/>
      <c r="B334" s="178" t="s">
        <v>1083</v>
      </c>
      <c r="C334" s="271"/>
      <c r="D334" s="272"/>
      <c r="E334" s="202"/>
      <c r="F334" s="202"/>
      <c r="G334" s="273"/>
      <c r="H334" s="202"/>
      <c r="I334" s="202">
        <v>2</v>
      </c>
      <c r="J334" s="202">
        <v>2</v>
      </c>
      <c r="K334" s="197">
        <v>0</v>
      </c>
      <c r="L334" s="202">
        <v>2</v>
      </c>
      <c r="M334" s="201">
        <v>0</v>
      </c>
      <c r="N334" s="201">
        <v>0</v>
      </c>
      <c r="O334" s="201">
        <v>0</v>
      </c>
      <c r="P334" s="201">
        <v>0</v>
      </c>
      <c r="Q334" s="231">
        <f t="shared" si="52"/>
        <v>0</v>
      </c>
      <c r="R334" s="231">
        <f t="shared" si="55"/>
        <v>0</v>
      </c>
      <c r="S334" s="161">
        <f t="shared" si="49"/>
        <v>2</v>
      </c>
      <c r="T334" s="220"/>
      <c r="U334" s="220"/>
      <c r="V334" s="242"/>
      <c r="W334" s="243"/>
      <c r="X334" s="242"/>
      <c r="Y334" s="243"/>
      <c r="Z334" s="242"/>
      <c r="AA334" s="243"/>
      <c r="AB334" s="242"/>
      <c r="AC334" s="243"/>
      <c r="AD334" s="242"/>
    </row>
    <row r="335" spans="1:30" s="244" customFormat="1" ht="31.5" hidden="1" customHeight="1" outlineLevel="1">
      <c r="A335" s="270"/>
      <c r="B335" s="178" t="s">
        <v>1084</v>
      </c>
      <c r="C335" s="271"/>
      <c r="D335" s="272"/>
      <c r="E335" s="202"/>
      <c r="F335" s="202"/>
      <c r="G335" s="273"/>
      <c r="H335" s="202"/>
      <c r="I335" s="202">
        <v>1</v>
      </c>
      <c r="J335" s="202">
        <v>0</v>
      </c>
      <c r="K335" s="197">
        <v>0</v>
      </c>
      <c r="L335" s="202">
        <v>0</v>
      </c>
      <c r="M335" s="201">
        <v>0</v>
      </c>
      <c r="N335" s="201">
        <v>0</v>
      </c>
      <c r="O335" s="201">
        <v>0</v>
      </c>
      <c r="P335" s="201">
        <v>0</v>
      </c>
      <c r="Q335" s="231">
        <f t="shared" si="52"/>
        <v>0</v>
      </c>
      <c r="R335" s="231">
        <f t="shared" si="55"/>
        <v>0</v>
      </c>
      <c r="S335" s="161">
        <f t="shared" si="49"/>
        <v>0</v>
      </c>
      <c r="T335" s="220"/>
      <c r="U335" s="220"/>
      <c r="V335" s="242"/>
      <c r="W335" s="243"/>
      <c r="X335" s="242"/>
      <c r="Y335" s="243"/>
      <c r="Z335" s="242"/>
      <c r="AA335" s="243"/>
      <c r="AB335" s="242"/>
      <c r="AC335" s="243"/>
      <c r="AD335" s="242"/>
    </row>
    <row r="336" spans="1:30" s="244" customFormat="1" ht="31.5" hidden="1" customHeight="1" outlineLevel="1">
      <c r="A336" s="270"/>
      <c r="B336" s="178" t="s">
        <v>1085</v>
      </c>
      <c r="C336" s="271"/>
      <c r="D336" s="272"/>
      <c r="E336" s="202"/>
      <c r="F336" s="202"/>
      <c r="G336" s="273"/>
      <c r="H336" s="202"/>
      <c r="I336" s="202">
        <v>1</v>
      </c>
      <c r="J336" s="202">
        <v>0</v>
      </c>
      <c r="K336" s="197">
        <v>0</v>
      </c>
      <c r="L336" s="202">
        <v>0</v>
      </c>
      <c r="M336" s="201">
        <v>0</v>
      </c>
      <c r="N336" s="201">
        <v>0</v>
      </c>
      <c r="O336" s="201">
        <v>0</v>
      </c>
      <c r="P336" s="201">
        <v>0</v>
      </c>
      <c r="Q336" s="231">
        <f t="shared" si="52"/>
        <v>0</v>
      </c>
      <c r="R336" s="231">
        <f t="shared" si="55"/>
        <v>0</v>
      </c>
      <c r="S336" s="161">
        <f t="shared" si="49"/>
        <v>0</v>
      </c>
      <c r="T336" s="220"/>
      <c r="U336" s="220"/>
      <c r="V336" s="242"/>
      <c r="W336" s="243"/>
      <c r="X336" s="242"/>
      <c r="Y336" s="243"/>
      <c r="Z336" s="242"/>
      <c r="AA336" s="243"/>
      <c r="AB336" s="242"/>
      <c r="AC336" s="243"/>
      <c r="AD336" s="242"/>
    </row>
    <row r="337" spans="1:30" s="244" customFormat="1" ht="31.5" hidden="1" customHeight="1" outlineLevel="1">
      <c r="A337" s="270"/>
      <c r="B337" s="178" t="s">
        <v>1086</v>
      </c>
      <c r="C337" s="271"/>
      <c r="D337" s="272"/>
      <c r="E337" s="202"/>
      <c r="F337" s="202"/>
      <c r="G337" s="273"/>
      <c r="H337" s="202"/>
      <c r="I337" s="202">
        <v>1</v>
      </c>
      <c r="J337" s="202">
        <v>1</v>
      </c>
      <c r="K337" s="202">
        <v>0</v>
      </c>
      <c r="L337" s="202">
        <v>1</v>
      </c>
      <c r="M337" s="201">
        <v>1</v>
      </c>
      <c r="N337" s="201">
        <v>0</v>
      </c>
      <c r="O337" s="201">
        <v>0</v>
      </c>
      <c r="P337" s="201">
        <v>0</v>
      </c>
      <c r="Q337" s="275">
        <f t="shared" si="52"/>
        <v>1</v>
      </c>
      <c r="R337" s="275">
        <f t="shared" si="55"/>
        <v>1</v>
      </c>
      <c r="S337" s="161">
        <f t="shared" si="49"/>
        <v>0</v>
      </c>
      <c r="T337" s="220"/>
      <c r="U337" s="220"/>
      <c r="V337" s="242"/>
      <c r="W337" s="243"/>
      <c r="X337" s="242"/>
      <c r="Y337" s="243"/>
      <c r="Z337" s="242"/>
      <c r="AA337" s="243"/>
      <c r="AB337" s="242"/>
      <c r="AC337" s="243"/>
      <c r="AD337" s="242"/>
    </row>
    <row r="338" spans="1:30" s="244" customFormat="1" ht="31.5" hidden="1" customHeight="1" outlineLevel="1">
      <c r="A338" s="276"/>
      <c r="B338" s="179" t="s">
        <v>1087</v>
      </c>
      <c r="C338" s="277"/>
      <c r="D338" s="278"/>
      <c r="E338" s="279"/>
      <c r="F338" s="279"/>
      <c r="G338" s="280"/>
      <c r="H338" s="279"/>
      <c r="I338" s="279">
        <v>1</v>
      </c>
      <c r="J338" s="279">
        <v>0</v>
      </c>
      <c r="K338" s="279">
        <v>0</v>
      </c>
      <c r="L338" s="279">
        <v>0</v>
      </c>
      <c r="M338" s="203">
        <v>0</v>
      </c>
      <c r="N338" s="203">
        <v>0</v>
      </c>
      <c r="O338" s="203">
        <v>0</v>
      </c>
      <c r="P338" s="203">
        <v>0</v>
      </c>
      <c r="Q338" s="278">
        <f t="shared" si="52"/>
        <v>0</v>
      </c>
      <c r="R338" s="278">
        <f t="shared" si="55"/>
        <v>0</v>
      </c>
      <c r="S338" s="161">
        <f t="shared" si="49"/>
        <v>0</v>
      </c>
      <c r="T338" s="220"/>
      <c r="U338" s="220"/>
      <c r="V338" s="242"/>
      <c r="W338" s="243"/>
      <c r="X338" s="242"/>
      <c r="Y338" s="243"/>
      <c r="Z338" s="242"/>
      <c r="AA338" s="243"/>
      <c r="AB338" s="242"/>
      <c r="AC338" s="243"/>
      <c r="AD338" s="242"/>
    </row>
    <row r="339" spans="1:30" s="244" customFormat="1" ht="31.5" hidden="1" customHeight="1" outlineLevel="1">
      <c r="A339" s="224"/>
      <c r="B339" s="281" t="s">
        <v>1088</v>
      </c>
      <c r="C339" s="282"/>
      <c r="D339" s="283"/>
      <c r="E339" s="230"/>
      <c r="F339" s="230"/>
      <c r="G339" s="284"/>
      <c r="H339" s="230"/>
      <c r="I339" s="230">
        <v>1</v>
      </c>
      <c r="J339" s="230">
        <v>0</v>
      </c>
      <c r="K339" s="269">
        <v>0</v>
      </c>
      <c r="L339" s="230">
        <v>0</v>
      </c>
      <c r="M339" s="204">
        <v>0</v>
      </c>
      <c r="N339" s="204">
        <v>0</v>
      </c>
      <c r="O339" s="204">
        <v>0</v>
      </c>
      <c r="P339" s="204">
        <v>0</v>
      </c>
      <c r="Q339" s="231">
        <f t="shared" si="52"/>
        <v>0</v>
      </c>
      <c r="R339" s="231">
        <f t="shared" si="55"/>
        <v>0</v>
      </c>
      <c r="S339" s="161">
        <f t="shared" si="49"/>
        <v>0</v>
      </c>
      <c r="T339" s="220"/>
      <c r="U339" s="220"/>
      <c r="V339" s="242"/>
      <c r="W339" s="243"/>
      <c r="X339" s="242"/>
      <c r="Y339" s="243"/>
      <c r="Z339" s="242"/>
      <c r="AA339" s="243"/>
      <c r="AB339" s="242"/>
      <c r="AC339" s="243"/>
      <c r="AD339" s="242"/>
    </row>
    <row r="340" spans="1:30" s="244" customFormat="1" ht="31.5" hidden="1" customHeight="1" outlineLevel="1">
      <c r="A340" s="270"/>
      <c r="B340" s="178" t="s">
        <v>1089</v>
      </c>
      <c r="C340" s="271"/>
      <c r="D340" s="272"/>
      <c r="E340" s="202"/>
      <c r="F340" s="202"/>
      <c r="G340" s="273"/>
      <c r="H340" s="202"/>
      <c r="I340" s="202">
        <v>1</v>
      </c>
      <c r="J340" s="202">
        <v>0</v>
      </c>
      <c r="K340" s="197">
        <v>1</v>
      </c>
      <c r="L340" s="202">
        <v>0</v>
      </c>
      <c r="M340" s="201">
        <v>0</v>
      </c>
      <c r="N340" s="201">
        <v>0</v>
      </c>
      <c r="O340" s="201">
        <v>0</v>
      </c>
      <c r="P340" s="201">
        <v>0</v>
      </c>
      <c r="Q340" s="231">
        <f t="shared" si="52"/>
        <v>0</v>
      </c>
      <c r="R340" s="231">
        <f t="shared" si="55"/>
        <v>1</v>
      </c>
      <c r="S340" s="161">
        <f t="shared" si="49"/>
        <v>0</v>
      </c>
      <c r="T340" s="220"/>
      <c r="U340" s="220"/>
      <c r="V340" s="242"/>
      <c r="W340" s="243"/>
      <c r="X340" s="242"/>
      <c r="Y340" s="243"/>
      <c r="Z340" s="242"/>
      <c r="AA340" s="243"/>
      <c r="AB340" s="242"/>
      <c r="AC340" s="243"/>
      <c r="AD340" s="242"/>
    </row>
    <row r="341" spans="1:30" s="244" customFormat="1" ht="31.5" hidden="1" customHeight="1" outlineLevel="1">
      <c r="A341" s="270"/>
      <c r="B341" s="179" t="s">
        <v>1090</v>
      </c>
      <c r="C341" s="271"/>
      <c r="D341" s="272"/>
      <c r="E341" s="202"/>
      <c r="F341" s="202"/>
      <c r="G341" s="273"/>
      <c r="H341" s="202"/>
      <c r="I341" s="202">
        <v>1</v>
      </c>
      <c r="J341" s="202">
        <v>0</v>
      </c>
      <c r="K341" s="202">
        <v>0</v>
      </c>
      <c r="L341" s="202">
        <v>0</v>
      </c>
      <c r="M341" s="201">
        <v>0</v>
      </c>
      <c r="N341" s="201">
        <v>0</v>
      </c>
      <c r="O341" s="201">
        <v>0</v>
      </c>
      <c r="P341" s="201">
        <v>0</v>
      </c>
      <c r="Q341" s="231">
        <f t="shared" si="52"/>
        <v>0</v>
      </c>
      <c r="R341" s="231">
        <f t="shared" si="55"/>
        <v>0</v>
      </c>
      <c r="S341" s="161">
        <f t="shared" si="49"/>
        <v>0</v>
      </c>
      <c r="T341" s="220"/>
      <c r="U341" s="220"/>
      <c r="V341" s="242"/>
      <c r="W341" s="243"/>
      <c r="X341" s="242"/>
      <c r="Y341" s="243"/>
      <c r="Z341" s="242"/>
      <c r="AA341" s="243"/>
      <c r="AB341" s="242"/>
      <c r="AC341" s="243"/>
      <c r="AD341" s="242"/>
    </row>
    <row r="342" spans="1:30" s="244" customFormat="1" ht="31.5" hidden="1" customHeight="1" outlineLevel="1">
      <c r="A342" s="270"/>
      <c r="B342" s="178" t="s">
        <v>1091</v>
      </c>
      <c r="C342" s="271"/>
      <c r="D342" s="272"/>
      <c r="E342" s="202"/>
      <c r="F342" s="202"/>
      <c r="G342" s="273"/>
      <c r="H342" s="202"/>
      <c r="I342" s="202">
        <v>1</v>
      </c>
      <c r="J342" s="202">
        <v>0</v>
      </c>
      <c r="K342" s="202">
        <v>0</v>
      </c>
      <c r="L342" s="202">
        <v>0</v>
      </c>
      <c r="M342" s="201">
        <v>0</v>
      </c>
      <c r="N342" s="201">
        <v>0</v>
      </c>
      <c r="O342" s="201">
        <v>0</v>
      </c>
      <c r="P342" s="201">
        <v>0</v>
      </c>
      <c r="Q342" s="231">
        <f t="shared" si="52"/>
        <v>0</v>
      </c>
      <c r="R342" s="231">
        <f t="shared" si="55"/>
        <v>0</v>
      </c>
      <c r="S342" s="161">
        <f t="shared" si="49"/>
        <v>0</v>
      </c>
      <c r="T342" s="220"/>
      <c r="U342" s="220"/>
      <c r="V342" s="242"/>
      <c r="W342" s="243"/>
      <c r="X342" s="242"/>
      <c r="Y342" s="243"/>
      <c r="Z342" s="242"/>
      <c r="AA342" s="243"/>
      <c r="AB342" s="242"/>
      <c r="AC342" s="243"/>
      <c r="AD342" s="242"/>
    </row>
    <row r="343" spans="1:30" s="244" customFormat="1" ht="31.5" hidden="1" customHeight="1" outlineLevel="1">
      <c r="A343" s="270"/>
      <c r="B343" s="178" t="s">
        <v>1092</v>
      </c>
      <c r="C343" s="271"/>
      <c r="D343" s="272"/>
      <c r="E343" s="202"/>
      <c r="F343" s="202"/>
      <c r="G343" s="273"/>
      <c r="H343" s="202"/>
      <c r="I343" s="202">
        <v>1</v>
      </c>
      <c r="J343" s="202">
        <v>0</v>
      </c>
      <c r="K343" s="202">
        <v>0</v>
      </c>
      <c r="L343" s="202">
        <v>0</v>
      </c>
      <c r="M343" s="201">
        <v>0</v>
      </c>
      <c r="N343" s="201">
        <v>0</v>
      </c>
      <c r="O343" s="201">
        <v>0</v>
      </c>
      <c r="P343" s="201">
        <v>0</v>
      </c>
      <c r="Q343" s="231">
        <f t="shared" si="52"/>
        <v>0</v>
      </c>
      <c r="R343" s="231">
        <f t="shared" si="55"/>
        <v>0</v>
      </c>
      <c r="S343" s="161">
        <f t="shared" si="49"/>
        <v>0</v>
      </c>
      <c r="T343" s="220"/>
      <c r="U343" s="220"/>
      <c r="V343" s="242"/>
      <c r="W343" s="243"/>
      <c r="X343" s="242"/>
      <c r="Y343" s="243"/>
      <c r="Z343" s="242"/>
      <c r="AA343" s="243"/>
      <c r="AB343" s="242"/>
      <c r="AC343" s="243"/>
      <c r="AD343" s="242"/>
    </row>
    <row r="344" spans="1:30" s="244" customFormat="1" ht="31.5" hidden="1" customHeight="1" outlineLevel="1">
      <c r="A344" s="270"/>
      <c r="B344" s="178" t="s">
        <v>1093</v>
      </c>
      <c r="C344" s="271"/>
      <c r="D344" s="272"/>
      <c r="E344" s="202"/>
      <c r="F344" s="202"/>
      <c r="G344" s="273"/>
      <c r="H344" s="202"/>
      <c r="I344" s="202">
        <v>2</v>
      </c>
      <c r="J344" s="202">
        <v>1</v>
      </c>
      <c r="K344" s="202">
        <v>0</v>
      </c>
      <c r="L344" s="202">
        <v>1</v>
      </c>
      <c r="M344" s="201">
        <v>0</v>
      </c>
      <c r="N344" s="201">
        <v>0</v>
      </c>
      <c r="O344" s="201">
        <v>0</v>
      </c>
      <c r="P344" s="201">
        <v>0</v>
      </c>
      <c r="Q344" s="231">
        <f t="shared" si="52"/>
        <v>0</v>
      </c>
      <c r="R344" s="231">
        <f t="shared" si="55"/>
        <v>0</v>
      </c>
      <c r="S344" s="161">
        <f t="shared" si="49"/>
        <v>1</v>
      </c>
      <c r="T344" s="220"/>
      <c r="U344" s="220"/>
      <c r="V344" s="242"/>
      <c r="W344" s="243"/>
      <c r="X344" s="242"/>
      <c r="Y344" s="243"/>
      <c r="Z344" s="242"/>
      <c r="AA344" s="243"/>
      <c r="AB344" s="242"/>
      <c r="AC344" s="243"/>
      <c r="AD344" s="242"/>
    </row>
    <row r="345" spans="1:30" s="244" customFormat="1" ht="31.5" hidden="1" customHeight="1" outlineLevel="1">
      <c r="A345" s="270"/>
      <c r="B345" s="178" t="s">
        <v>1226</v>
      </c>
      <c r="C345" s="271"/>
      <c r="D345" s="272"/>
      <c r="E345" s="202"/>
      <c r="F345" s="202"/>
      <c r="G345" s="273"/>
      <c r="H345" s="202"/>
      <c r="I345" s="202">
        <v>1</v>
      </c>
      <c r="J345" s="202">
        <v>0</v>
      </c>
      <c r="K345" s="202">
        <v>1</v>
      </c>
      <c r="L345" s="202">
        <v>0</v>
      </c>
      <c r="M345" s="201">
        <v>0</v>
      </c>
      <c r="N345" s="201">
        <v>0</v>
      </c>
      <c r="O345" s="201">
        <v>0</v>
      </c>
      <c r="P345" s="201">
        <v>0</v>
      </c>
      <c r="Q345" s="231">
        <f t="shared" si="52"/>
        <v>0</v>
      </c>
      <c r="R345" s="231">
        <f t="shared" si="55"/>
        <v>1</v>
      </c>
      <c r="S345" s="161">
        <f t="shared" si="49"/>
        <v>0</v>
      </c>
      <c r="T345" s="220"/>
      <c r="U345" s="220"/>
      <c r="V345" s="242"/>
      <c r="W345" s="243"/>
      <c r="X345" s="242"/>
      <c r="Y345" s="243"/>
      <c r="Z345" s="242"/>
      <c r="AA345" s="243"/>
      <c r="AB345" s="242"/>
      <c r="AC345" s="243"/>
      <c r="AD345" s="242"/>
    </row>
    <row r="346" spans="1:30" s="244" customFormat="1" ht="31.5" hidden="1" customHeight="1" outlineLevel="1">
      <c r="A346" s="270"/>
      <c r="B346" s="178" t="s">
        <v>1094</v>
      </c>
      <c r="C346" s="271"/>
      <c r="D346" s="272"/>
      <c r="E346" s="202"/>
      <c r="F346" s="202"/>
      <c r="G346" s="273"/>
      <c r="H346" s="202"/>
      <c r="I346" s="202">
        <v>1</v>
      </c>
      <c r="J346" s="202">
        <v>0</v>
      </c>
      <c r="K346" s="202">
        <v>0</v>
      </c>
      <c r="L346" s="202">
        <v>0</v>
      </c>
      <c r="M346" s="201">
        <v>0</v>
      </c>
      <c r="N346" s="201">
        <v>0</v>
      </c>
      <c r="O346" s="201">
        <v>0</v>
      </c>
      <c r="P346" s="201">
        <v>0</v>
      </c>
      <c r="Q346" s="231">
        <f t="shared" si="52"/>
        <v>0</v>
      </c>
      <c r="R346" s="231">
        <f t="shared" si="55"/>
        <v>0</v>
      </c>
      <c r="S346" s="161">
        <f t="shared" si="49"/>
        <v>0</v>
      </c>
      <c r="T346" s="220"/>
      <c r="U346" s="220"/>
      <c r="V346" s="242"/>
      <c r="W346" s="243"/>
      <c r="X346" s="242"/>
      <c r="Y346" s="243"/>
      <c r="Z346" s="242"/>
      <c r="AA346" s="243"/>
      <c r="AB346" s="242"/>
      <c r="AC346" s="243"/>
      <c r="AD346" s="242"/>
    </row>
    <row r="347" spans="1:30" s="244" customFormat="1" ht="31.5" hidden="1" customHeight="1" outlineLevel="1">
      <c r="A347" s="270"/>
      <c r="B347" s="178" t="s">
        <v>1095</v>
      </c>
      <c r="C347" s="271"/>
      <c r="D347" s="272"/>
      <c r="E347" s="202"/>
      <c r="F347" s="202"/>
      <c r="G347" s="273"/>
      <c r="H347" s="202"/>
      <c r="I347" s="202">
        <v>2</v>
      </c>
      <c r="J347" s="202">
        <v>0</v>
      </c>
      <c r="K347" s="202">
        <v>2</v>
      </c>
      <c r="L347" s="202">
        <v>0</v>
      </c>
      <c r="M347" s="201">
        <v>0</v>
      </c>
      <c r="N347" s="201">
        <v>0</v>
      </c>
      <c r="O347" s="201">
        <v>0</v>
      </c>
      <c r="P347" s="201">
        <v>0</v>
      </c>
      <c r="Q347" s="231">
        <f t="shared" si="52"/>
        <v>0</v>
      </c>
      <c r="R347" s="231">
        <f t="shared" si="55"/>
        <v>2</v>
      </c>
      <c r="S347" s="161">
        <f t="shared" si="49"/>
        <v>0</v>
      </c>
      <c r="T347" s="220"/>
      <c r="U347" s="220"/>
      <c r="V347" s="242"/>
      <c r="W347" s="243"/>
      <c r="X347" s="242"/>
      <c r="Y347" s="243"/>
      <c r="Z347" s="242"/>
      <c r="AA347" s="243"/>
      <c r="AB347" s="242"/>
      <c r="AC347" s="243"/>
      <c r="AD347" s="242"/>
    </row>
    <row r="348" spans="1:30" s="244" customFormat="1" ht="31.5" hidden="1" customHeight="1" outlineLevel="1">
      <c r="A348" s="270"/>
      <c r="B348" s="178" t="s">
        <v>1096</v>
      </c>
      <c r="C348" s="271"/>
      <c r="D348" s="272"/>
      <c r="E348" s="202"/>
      <c r="F348" s="202"/>
      <c r="G348" s="273"/>
      <c r="H348" s="202"/>
      <c r="I348" s="202">
        <v>2</v>
      </c>
      <c r="J348" s="202">
        <v>0</v>
      </c>
      <c r="K348" s="202">
        <v>0</v>
      </c>
      <c r="L348" s="202">
        <v>0</v>
      </c>
      <c r="M348" s="201">
        <v>0</v>
      </c>
      <c r="N348" s="201">
        <v>0</v>
      </c>
      <c r="O348" s="201">
        <v>0</v>
      </c>
      <c r="P348" s="201">
        <v>0</v>
      </c>
      <c r="Q348" s="231">
        <f t="shared" si="52"/>
        <v>0</v>
      </c>
      <c r="R348" s="231">
        <f t="shared" si="55"/>
        <v>0</v>
      </c>
      <c r="S348" s="161">
        <f t="shared" si="49"/>
        <v>0</v>
      </c>
      <c r="T348" s="220"/>
      <c r="U348" s="220"/>
      <c r="V348" s="242"/>
      <c r="W348" s="243"/>
      <c r="X348" s="242"/>
      <c r="Y348" s="243"/>
      <c r="Z348" s="242"/>
      <c r="AA348" s="243"/>
      <c r="AB348" s="242"/>
      <c r="AC348" s="243"/>
      <c r="AD348" s="242"/>
    </row>
    <row r="349" spans="1:30" s="244" customFormat="1" ht="31.5" hidden="1" customHeight="1" outlineLevel="1">
      <c r="A349" s="270"/>
      <c r="B349" s="178" t="s">
        <v>1282</v>
      </c>
      <c r="C349" s="271"/>
      <c r="D349" s="272"/>
      <c r="E349" s="202"/>
      <c r="F349" s="202"/>
      <c r="G349" s="273"/>
      <c r="H349" s="202"/>
      <c r="I349" s="202">
        <v>3</v>
      </c>
      <c r="J349" s="202">
        <v>2</v>
      </c>
      <c r="K349" s="202">
        <v>0</v>
      </c>
      <c r="L349" s="202">
        <v>2</v>
      </c>
      <c r="M349" s="201">
        <v>0</v>
      </c>
      <c r="N349" s="201">
        <v>0</v>
      </c>
      <c r="O349" s="201">
        <v>0</v>
      </c>
      <c r="P349" s="201">
        <v>0</v>
      </c>
      <c r="Q349" s="231">
        <f t="shared" si="52"/>
        <v>0</v>
      </c>
      <c r="R349" s="231">
        <f t="shared" si="55"/>
        <v>0</v>
      </c>
      <c r="S349" s="161">
        <f t="shared" si="49"/>
        <v>2</v>
      </c>
      <c r="T349" s="220"/>
      <c r="U349" s="220"/>
      <c r="V349" s="242"/>
      <c r="W349" s="243"/>
      <c r="X349" s="242"/>
      <c r="Y349" s="243"/>
      <c r="Z349" s="242"/>
      <c r="AA349" s="243"/>
      <c r="AB349" s="242"/>
      <c r="AC349" s="243"/>
      <c r="AD349" s="242"/>
    </row>
    <row r="350" spans="1:30" s="244" customFormat="1" ht="31.5" hidden="1" customHeight="1" outlineLevel="1">
      <c r="A350" s="270"/>
      <c r="B350" s="178" t="s">
        <v>1341</v>
      </c>
      <c r="C350" s="271"/>
      <c r="D350" s="272"/>
      <c r="E350" s="202"/>
      <c r="F350" s="202"/>
      <c r="G350" s="273"/>
      <c r="H350" s="202"/>
      <c r="I350" s="202">
        <v>2</v>
      </c>
      <c r="J350" s="202">
        <v>0</v>
      </c>
      <c r="K350" s="202">
        <v>1</v>
      </c>
      <c r="L350" s="202">
        <v>0</v>
      </c>
      <c r="M350" s="201">
        <v>0</v>
      </c>
      <c r="N350" s="201">
        <v>0</v>
      </c>
      <c r="O350" s="201">
        <v>0</v>
      </c>
      <c r="P350" s="201">
        <v>0</v>
      </c>
      <c r="Q350" s="231">
        <f t="shared" si="52"/>
        <v>0</v>
      </c>
      <c r="R350" s="231">
        <f t="shared" si="55"/>
        <v>1</v>
      </c>
      <c r="S350" s="161">
        <f t="shared" si="49"/>
        <v>0</v>
      </c>
      <c r="T350" s="220"/>
      <c r="U350" s="220"/>
      <c r="V350" s="242"/>
      <c r="W350" s="243"/>
      <c r="X350" s="242"/>
      <c r="Y350" s="243"/>
      <c r="Z350" s="242"/>
      <c r="AA350" s="243"/>
      <c r="AB350" s="242"/>
      <c r="AC350" s="243"/>
      <c r="AD350" s="242"/>
    </row>
    <row r="351" spans="1:30" s="244" customFormat="1" ht="31.5" hidden="1" customHeight="1" outlineLevel="1">
      <c r="A351" s="270"/>
      <c r="B351" s="178" t="s">
        <v>992</v>
      </c>
      <c r="C351" s="271"/>
      <c r="D351" s="272"/>
      <c r="E351" s="202"/>
      <c r="F351" s="202"/>
      <c r="G351" s="273"/>
      <c r="H351" s="202"/>
      <c r="I351" s="202">
        <v>161</v>
      </c>
      <c r="J351" s="202">
        <v>136</v>
      </c>
      <c r="K351" s="197">
        <v>132</v>
      </c>
      <c r="L351" s="202">
        <v>5</v>
      </c>
      <c r="M351" s="201">
        <v>0</v>
      </c>
      <c r="N351" s="201">
        <v>4</v>
      </c>
      <c r="O351" s="201">
        <v>0</v>
      </c>
      <c r="P351" s="201">
        <v>0</v>
      </c>
      <c r="Q351" s="231">
        <f t="shared" ref="Q351:Q356" si="56">M351+N351+O351+P351</f>
        <v>4</v>
      </c>
      <c r="R351" s="231">
        <f t="shared" si="55"/>
        <v>136</v>
      </c>
      <c r="S351" s="161">
        <f t="shared" si="49"/>
        <v>0</v>
      </c>
      <c r="T351" s="220"/>
      <c r="U351" s="220"/>
      <c r="V351" s="242"/>
      <c r="W351" s="243"/>
      <c r="X351" s="242"/>
      <c r="Y351" s="243"/>
      <c r="Z351" s="242"/>
      <c r="AA351" s="243"/>
      <c r="AB351" s="242"/>
      <c r="AC351" s="243"/>
      <c r="AD351" s="242"/>
    </row>
    <row r="352" spans="1:30" s="244" customFormat="1" ht="31.5" hidden="1" customHeight="1" outlineLevel="1">
      <c r="A352" s="270"/>
      <c r="B352" s="178" t="s">
        <v>991</v>
      </c>
      <c r="C352" s="271"/>
      <c r="D352" s="272"/>
      <c r="E352" s="202"/>
      <c r="F352" s="202"/>
      <c r="G352" s="273"/>
      <c r="H352" s="202"/>
      <c r="I352" s="202">
        <v>62</v>
      </c>
      <c r="J352" s="202">
        <v>56</v>
      </c>
      <c r="K352" s="197">
        <v>56</v>
      </c>
      <c r="L352" s="202">
        <v>0</v>
      </c>
      <c r="M352" s="201">
        <v>0</v>
      </c>
      <c r="N352" s="201">
        <v>0</v>
      </c>
      <c r="O352" s="201">
        <v>0</v>
      </c>
      <c r="P352" s="201">
        <v>0</v>
      </c>
      <c r="Q352" s="231">
        <f t="shared" si="56"/>
        <v>0</v>
      </c>
      <c r="R352" s="231">
        <f t="shared" si="55"/>
        <v>56</v>
      </c>
      <c r="S352" s="161">
        <f t="shared" si="49"/>
        <v>0</v>
      </c>
      <c r="T352" s="220"/>
      <c r="U352" s="220"/>
      <c r="V352" s="242"/>
      <c r="W352" s="243"/>
      <c r="X352" s="242"/>
      <c r="Y352" s="243"/>
      <c r="Z352" s="242"/>
      <c r="AA352" s="243"/>
      <c r="AB352" s="242"/>
      <c r="AC352" s="243"/>
      <c r="AD352" s="242"/>
    </row>
    <row r="353" spans="1:30" s="244" customFormat="1" ht="31.5" hidden="1" customHeight="1" outlineLevel="1">
      <c r="A353" s="270"/>
      <c r="B353" s="178" t="s">
        <v>993</v>
      </c>
      <c r="C353" s="271"/>
      <c r="D353" s="272"/>
      <c r="E353" s="202"/>
      <c r="F353" s="202"/>
      <c r="G353" s="273"/>
      <c r="H353" s="202"/>
      <c r="I353" s="202">
        <v>74</v>
      </c>
      <c r="J353" s="202">
        <v>63</v>
      </c>
      <c r="K353" s="197">
        <v>63</v>
      </c>
      <c r="L353" s="202">
        <v>0</v>
      </c>
      <c r="M353" s="201">
        <v>0</v>
      </c>
      <c r="N353" s="201">
        <v>0</v>
      </c>
      <c r="O353" s="201">
        <v>0</v>
      </c>
      <c r="P353" s="201">
        <v>0</v>
      </c>
      <c r="Q353" s="231">
        <f t="shared" si="56"/>
        <v>0</v>
      </c>
      <c r="R353" s="231">
        <f t="shared" si="55"/>
        <v>63</v>
      </c>
      <c r="S353" s="161">
        <f t="shared" si="49"/>
        <v>0</v>
      </c>
      <c r="T353" s="220"/>
      <c r="U353" s="220"/>
      <c r="V353" s="242"/>
      <c r="W353" s="243"/>
      <c r="X353" s="242"/>
      <c r="Y353" s="243"/>
      <c r="Z353" s="242"/>
      <c r="AA353" s="243"/>
      <c r="AB353" s="242"/>
      <c r="AC353" s="243"/>
      <c r="AD353" s="242"/>
    </row>
    <row r="354" spans="1:30" s="244" customFormat="1" ht="31.5" hidden="1" customHeight="1" outlineLevel="1">
      <c r="A354" s="270"/>
      <c r="B354" s="178" t="s">
        <v>1227</v>
      </c>
      <c r="C354" s="271"/>
      <c r="D354" s="272"/>
      <c r="E354" s="202"/>
      <c r="F354" s="202"/>
      <c r="G354" s="273"/>
      <c r="H354" s="202"/>
      <c r="I354" s="202">
        <v>21</v>
      </c>
      <c r="J354" s="202">
        <v>0</v>
      </c>
      <c r="K354" s="202">
        <v>2</v>
      </c>
      <c r="L354" s="202">
        <v>1</v>
      </c>
      <c r="M354" s="201">
        <v>0</v>
      </c>
      <c r="N354" s="201">
        <v>0</v>
      </c>
      <c r="O354" s="201">
        <v>0</v>
      </c>
      <c r="P354" s="201">
        <v>0</v>
      </c>
      <c r="Q354" s="231">
        <f t="shared" si="56"/>
        <v>0</v>
      </c>
      <c r="R354" s="231">
        <f t="shared" si="55"/>
        <v>2</v>
      </c>
      <c r="S354" s="161">
        <f t="shared" si="49"/>
        <v>0</v>
      </c>
      <c r="T354" s="220"/>
      <c r="U354" s="220"/>
      <c r="V354" s="242"/>
      <c r="W354" s="243"/>
      <c r="X354" s="242"/>
      <c r="Y354" s="243"/>
      <c r="Z354" s="242"/>
      <c r="AA354" s="243"/>
      <c r="AB354" s="242"/>
      <c r="AC354" s="243"/>
      <c r="AD354" s="242"/>
    </row>
    <row r="355" spans="1:30" s="244" customFormat="1" ht="31.5" hidden="1" customHeight="1" outlineLevel="1">
      <c r="A355" s="270"/>
      <c r="B355" s="178" t="s">
        <v>1228</v>
      </c>
      <c r="C355" s="271"/>
      <c r="D355" s="272"/>
      <c r="E355" s="202"/>
      <c r="F355" s="202"/>
      <c r="G355" s="273"/>
      <c r="H355" s="202"/>
      <c r="I355" s="202">
        <v>17</v>
      </c>
      <c r="J355" s="202">
        <v>6</v>
      </c>
      <c r="K355" s="202">
        <v>3</v>
      </c>
      <c r="L355" s="202">
        <v>0</v>
      </c>
      <c r="M355" s="201">
        <v>0</v>
      </c>
      <c r="N355" s="201">
        <v>3</v>
      </c>
      <c r="O355" s="201">
        <v>0</v>
      </c>
      <c r="P355" s="201">
        <v>0</v>
      </c>
      <c r="Q355" s="231">
        <f t="shared" si="56"/>
        <v>3</v>
      </c>
      <c r="R355" s="231">
        <f t="shared" si="55"/>
        <v>6</v>
      </c>
      <c r="S355" s="161">
        <f t="shared" si="49"/>
        <v>0</v>
      </c>
      <c r="T355" s="220"/>
      <c r="U355" s="220"/>
      <c r="V355" s="242"/>
      <c r="W355" s="243"/>
      <c r="X355" s="242"/>
      <c r="Y355" s="243"/>
      <c r="Z355" s="242"/>
      <c r="AA355" s="243"/>
      <c r="AB355" s="242"/>
      <c r="AC355" s="243"/>
      <c r="AD355" s="242"/>
    </row>
    <row r="356" spans="1:30" s="244" customFormat="1" ht="31.5" hidden="1" customHeight="1" outlineLevel="1">
      <c r="A356" s="270"/>
      <c r="B356" s="178" t="s">
        <v>1387</v>
      </c>
      <c r="C356" s="271"/>
      <c r="D356" s="272"/>
      <c r="E356" s="202"/>
      <c r="F356" s="202"/>
      <c r="G356" s="273"/>
      <c r="H356" s="202"/>
      <c r="I356" s="202">
        <v>2</v>
      </c>
      <c r="J356" s="202">
        <v>0</v>
      </c>
      <c r="K356" s="202">
        <v>2</v>
      </c>
      <c r="L356" s="202">
        <v>0</v>
      </c>
      <c r="M356" s="201">
        <v>0</v>
      </c>
      <c r="N356" s="201">
        <v>0</v>
      </c>
      <c r="O356" s="201">
        <v>0</v>
      </c>
      <c r="P356" s="201">
        <v>0</v>
      </c>
      <c r="Q356" s="231">
        <f t="shared" si="56"/>
        <v>0</v>
      </c>
      <c r="R356" s="231">
        <f t="shared" si="55"/>
        <v>2</v>
      </c>
      <c r="S356" s="161">
        <f t="shared" si="49"/>
        <v>0</v>
      </c>
      <c r="T356" s="220"/>
      <c r="U356" s="220"/>
      <c r="V356" s="242"/>
      <c r="W356" s="243"/>
      <c r="X356" s="242"/>
      <c r="Y356" s="243"/>
      <c r="Z356" s="242"/>
      <c r="AA356" s="243"/>
      <c r="AB356" s="242"/>
      <c r="AC356" s="243"/>
      <c r="AD356" s="242"/>
    </row>
    <row r="357" spans="1:30" s="244" customFormat="1" ht="31.5" hidden="1" customHeight="1" outlineLevel="1">
      <c r="A357" s="270"/>
      <c r="B357" s="178" t="s">
        <v>994</v>
      </c>
      <c r="C357" s="271"/>
      <c r="D357" s="272"/>
      <c r="E357" s="202"/>
      <c r="F357" s="202"/>
      <c r="G357" s="273"/>
      <c r="H357" s="202"/>
      <c r="I357" s="202">
        <v>102</v>
      </c>
      <c r="J357" s="202">
        <v>61</v>
      </c>
      <c r="K357" s="202">
        <v>46</v>
      </c>
      <c r="L357" s="202">
        <v>9</v>
      </c>
      <c r="M357" s="201">
        <v>0</v>
      </c>
      <c r="N357" s="201">
        <v>0</v>
      </c>
      <c r="O357" s="201">
        <v>0</v>
      </c>
      <c r="P357" s="201">
        <v>0</v>
      </c>
      <c r="Q357" s="231">
        <f t="shared" si="52"/>
        <v>0</v>
      </c>
      <c r="R357" s="231">
        <f t="shared" si="55"/>
        <v>46</v>
      </c>
      <c r="S357" s="161">
        <f t="shared" si="49"/>
        <v>15</v>
      </c>
      <c r="T357" s="220"/>
      <c r="U357" s="220"/>
      <c r="V357" s="242"/>
      <c r="W357" s="243"/>
      <c r="X357" s="242"/>
      <c r="Y357" s="243"/>
      <c r="Z357" s="242"/>
      <c r="AA357" s="243"/>
      <c r="AB357" s="242"/>
      <c r="AC357" s="243"/>
      <c r="AD357" s="242"/>
    </row>
    <row r="358" spans="1:30" s="291" customFormat="1" ht="34.5" customHeight="1" thickBot="1">
      <c r="A358" s="285"/>
      <c r="B358" s="286" t="s">
        <v>836</v>
      </c>
      <c r="C358" s="287"/>
      <c r="D358" s="288"/>
      <c r="E358" s="205"/>
      <c r="F358" s="205"/>
      <c r="G358" s="205"/>
      <c r="H358" s="205"/>
      <c r="I358" s="205">
        <f t="shared" ref="I358:P358" si="57">SUM(I6,I11,I21,I30,I51,I72,I80,I84,I123,I131,I145,I151,I156,I176,I182,I197,I213,I235,I239,I242,I255,I267,I284,I290,I299,I318)</f>
        <v>1625</v>
      </c>
      <c r="J358" s="205">
        <f t="shared" si="57"/>
        <v>777</v>
      </c>
      <c r="K358" s="205">
        <f t="shared" si="57"/>
        <v>702</v>
      </c>
      <c r="L358" s="205">
        <f t="shared" si="57"/>
        <v>84</v>
      </c>
      <c r="M358" s="205">
        <f t="shared" si="57"/>
        <v>2</v>
      </c>
      <c r="N358" s="205">
        <f t="shared" si="57"/>
        <v>13</v>
      </c>
      <c r="O358" s="205">
        <f t="shared" si="57"/>
        <v>0</v>
      </c>
      <c r="P358" s="206">
        <f t="shared" si="57"/>
        <v>0</v>
      </c>
      <c r="Q358" s="289">
        <f>M358+N358+O358+P358</f>
        <v>15</v>
      </c>
      <c r="R358" s="289">
        <f t="shared" si="55"/>
        <v>717</v>
      </c>
      <c r="S358" s="205">
        <f>SUM(S6,S11,S21,S30,S51,S72,S80,S84,S123,S131,S145,S151,S156,S176,S182,S197,S213,S235,S239,S242,S255,S267,S284,S290,S299,S318)</f>
        <v>142</v>
      </c>
      <c r="T358" s="220"/>
      <c r="U358" s="220"/>
      <c r="V358" s="290"/>
      <c r="W358" s="211"/>
      <c r="X358" s="290"/>
      <c r="Y358" s="211"/>
      <c r="Z358" s="290"/>
      <c r="AA358" s="211"/>
      <c r="AB358" s="290"/>
      <c r="AC358" s="211"/>
      <c r="AD358" s="290"/>
    </row>
    <row r="359" spans="1:30" s="293" customFormat="1" ht="13.5" thickTop="1">
      <c r="A359" s="292"/>
      <c r="C359" s="294"/>
      <c r="D359" s="295"/>
      <c r="E359" s="208"/>
      <c r="F359" s="208"/>
      <c r="G359" s="208"/>
      <c r="H359" s="208"/>
      <c r="I359" s="208"/>
      <c r="J359" s="208"/>
      <c r="K359" s="208"/>
      <c r="L359" s="208"/>
      <c r="M359" s="207"/>
      <c r="N359" s="207"/>
      <c r="O359" s="207"/>
      <c r="P359" s="207"/>
      <c r="Q359" s="295"/>
      <c r="R359" s="295"/>
      <c r="S359" s="296"/>
      <c r="T359" s="296"/>
      <c r="U359" s="296"/>
      <c r="V359" s="296"/>
      <c r="W359" s="296"/>
      <c r="X359" s="296"/>
      <c r="Y359" s="296"/>
      <c r="Z359" s="296"/>
      <c r="AA359" s="296"/>
      <c r="AB359" s="296"/>
      <c r="AC359" s="296"/>
      <c r="AD359" s="296"/>
    </row>
    <row r="360" spans="1:30" s="293" customFormat="1">
      <c r="A360" s="292"/>
      <c r="C360" s="294"/>
      <c r="D360" s="295"/>
      <c r="E360" s="208"/>
      <c r="F360" s="208"/>
      <c r="G360" s="208"/>
      <c r="H360" s="208"/>
      <c r="I360" s="208"/>
      <c r="J360" s="208"/>
      <c r="K360" s="208"/>
      <c r="L360" s="208"/>
      <c r="M360" s="207"/>
      <c r="N360" s="207"/>
      <c r="O360" s="207"/>
      <c r="P360" s="207"/>
      <c r="Q360" s="295"/>
      <c r="R360" s="295"/>
      <c r="S360" s="296"/>
      <c r="T360" s="296"/>
      <c r="U360" s="296"/>
      <c r="V360" s="296"/>
      <c r="W360" s="296"/>
      <c r="X360" s="296"/>
      <c r="Y360" s="296"/>
      <c r="Z360" s="296"/>
      <c r="AA360" s="296"/>
      <c r="AB360" s="296"/>
      <c r="AC360" s="296"/>
      <c r="AD360" s="296"/>
    </row>
    <row r="361" spans="1:30" s="293" customFormat="1">
      <c r="A361" s="292"/>
      <c r="B361" s="297"/>
      <c r="C361" s="294"/>
      <c r="D361" s="295"/>
      <c r="E361" s="208"/>
      <c r="F361" s="208"/>
      <c r="G361" s="208"/>
      <c r="H361" s="208"/>
      <c r="I361" s="208"/>
      <c r="J361" s="208"/>
      <c r="K361" s="298"/>
      <c r="L361" s="298"/>
      <c r="M361" s="207"/>
      <c r="N361" s="207"/>
      <c r="O361" s="207"/>
      <c r="P361" s="207"/>
      <c r="Q361" s="295"/>
      <c r="R361" s="295"/>
      <c r="S361" s="296"/>
      <c r="T361" s="296"/>
      <c r="U361" s="296"/>
      <c r="V361" s="296"/>
      <c r="W361" s="296"/>
      <c r="X361" s="296"/>
      <c r="Y361" s="296"/>
      <c r="Z361" s="296"/>
      <c r="AA361" s="296"/>
      <c r="AB361" s="296"/>
      <c r="AC361" s="296"/>
      <c r="AD361" s="296"/>
    </row>
    <row r="362" spans="1:30" s="293" customFormat="1">
      <c r="A362" s="292"/>
      <c r="C362" s="294"/>
      <c r="D362" s="295"/>
      <c r="E362" s="208"/>
      <c r="F362" s="208"/>
      <c r="G362" s="208"/>
      <c r="H362" s="208"/>
      <c r="I362" s="208"/>
      <c r="J362" s="208"/>
      <c r="K362" s="208"/>
      <c r="L362" s="208"/>
      <c r="M362" s="208"/>
      <c r="N362" s="208"/>
      <c r="O362" s="208"/>
      <c r="P362" s="208"/>
      <c r="Q362" s="208"/>
      <c r="R362" s="208"/>
      <c r="S362" s="296"/>
      <c r="T362" s="296"/>
      <c r="U362" s="296"/>
      <c r="V362" s="296"/>
      <c r="W362" s="296"/>
      <c r="X362" s="296"/>
      <c r="Y362" s="296"/>
      <c r="Z362" s="296"/>
      <c r="AA362" s="296"/>
      <c r="AB362" s="296"/>
      <c r="AC362" s="296"/>
      <c r="AD362" s="296"/>
    </row>
    <row r="363" spans="1:30" s="293" customFormat="1">
      <c r="A363" s="292"/>
      <c r="C363" s="299"/>
      <c r="D363" s="295"/>
      <c r="E363" s="208"/>
      <c r="F363" s="208"/>
      <c r="G363" s="208"/>
      <c r="H363" s="208"/>
      <c r="I363" s="208"/>
      <c r="J363" s="208"/>
      <c r="K363" s="298"/>
      <c r="L363" s="298"/>
      <c r="M363" s="207"/>
      <c r="N363" s="207"/>
      <c r="O363" s="207"/>
      <c r="P363" s="207"/>
      <c r="Q363" s="295"/>
      <c r="R363" s="295"/>
      <c r="S363" s="296"/>
      <c r="T363" s="296"/>
      <c r="U363" s="296"/>
      <c r="V363" s="296"/>
      <c r="W363" s="296"/>
      <c r="X363" s="296"/>
      <c r="Y363" s="296"/>
      <c r="Z363" s="296"/>
      <c r="AA363" s="296"/>
      <c r="AB363" s="296"/>
      <c r="AC363" s="296"/>
      <c r="AD363" s="296"/>
    </row>
    <row r="364" spans="1:30" s="293" customFormat="1">
      <c r="A364" s="292"/>
      <c r="C364" s="294"/>
      <c r="D364" s="295"/>
      <c r="E364" s="208"/>
      <c r="F364" s="208"/>
      <c r="G364" s="208"/>
      <c r="H364" s="208"/>
      <c r="I364" s="208"/>
      <c r="J364" s="208"/>
      <c r="K364" s="298"/>
      <c r="L364" s="298"/>
      <c r="M364" s="207"/>
      <c r="N364" s="207"/>
      <c r="O364" s="207"/>
      <c r="P364" s="207"/>
      <c r="Q364" s="295"/>
      <c r="R364" s="295"/>
      <c r="S364" s="296"/>
      <c r="T364" s="296"/>
      <c r="U364" s="296"/>
      <c r="V364" s="296"/>
      <c r="W364" s="296"/>
      <c r="X364" s="296"/>
      <c r="Y364" s="296"/>
      <c r="Z364" s="296"/>
      <c r="AA364" s="296"/>
      <c r="AB364" s="296"/>
      <c r="AC364" s="296"/>
      <c r="AD364" s="296"/>
    </row>
    <row r="365" spans="1:30" s="293" customFormat="1">
      <c r="A365" s="292"/>
      <c r="C365" s="300"/>
      <c r="D365" s="295"/>
      <c r="E365" s="208"/>
      <c r="F365" s="208"/>
      <c r="G365" s="208"/>
      <c r="H365" s="208"/>
      <c r="I365" s="208"/>
      <c r="J365" s="208"/>
      <c r="K365" s="298"/>
      <c r="L365" s="298"/>
      <c r="M365" s="207"/>
      <c r="N365" s="207"/>
      <c r="O365" s="207"/>
      <c r="P365" s="207"/>
      <c r="Q365" s="295"/>
      <c r="R365" s="295"/>
      <c r="S365" s="296"/>
      <c r="T365" s="296"/>
      <c r="U365" s="296"/>
      <c r="V365" s="296"/>
      <c r="W365" s="296"/>
      <c r="X365" s="296"/>
      <c r="Y365" s="296"/>
      <c r="Z365" s="296"/>
      <c r="AA365" s="296"/>
      <c r="AB365" s="296"/>
      <c r="AC365" s="296"/>
      <c r="AD365" s="296"/>
    </row>
    <row r="366" spans="1:30" s="293" customFormat="1">
      <c r="A366" s="292"/>
      <c r="C366" s="300"/>
      <c r="D366" s="295"/>
      <c r="E366" s="208"/>
      <c r="F366" s="208"/>
      <c r="G366" s="208"/>
      <c r="H366" s="208"/>
      <c r="I366" s="208"/>
      <c r="J366" s="208"/>
      <c r="K366" s="298"/>
      <c r="L366" s="298"/>
      <c r="M366" s="207"/>
      <c r="N366" s="207"/>
      <c r="O366" s="207"/>
      <c r="P366" s="207"/>
      <c r="Q366" s="207"/>
      <c r="R366" s="207"/>
      <c r="S366" s="296"/>
      <c r="T366" s="296"/>
      <c r="U366" s="296"/>
      <c r="V366" s="296"/>
      <c r="W366" s="296"/>
      <c r="X366" s="296"/>
      <c r="Y366" s="296"/>
      <c r="Z366" s="296"/>
      <c r="AA366" s="296"/>
      <c r="AB366" s="296"/>
      <c r="AC366" s="296"/>
      <c r="AD366" s="296"/>
    </row>
    <row r="367" spans="1:30" s="293" customFormat="1">
      <c r="A367" s="292"/>
      <c r="C367" s="294"/>
      <c r="D367" s="295"/>
      <c r="E367" s="208"/>
      <c r="F367" s="208"/>
      <c r="G367" s="208"/>
      <c r="H367" s="208"/>
      <c r="I367" s="208"/>
      <c r="J367" s="208"/>
      <c r="K367" s="298"/>
      <c r="L367" s="298"/>
      <c r="M367" s="207"/>
      <c r="N367" s="207"/>
      <c r="O367" s="207"/>
      <c r="P367" s="207"/>
      <c r="Q367" s="207"/>
      <c r="R367" s="207"/>
      <c r="S367" s="296"/>
      <c r="T367" s="296"/>
      <c r="U367" s="296"/>
      <c r="V367" s="296"/>
      <c r="W367" s="296"/>
      <c r="X367" s="296"/>
      <c r="Y367" s="296"/>
      <c r="Z367" s="296"/>
      <c r="AA367" s="296"/>
      <c r="AB367" s="296"/>
      <c r="AC367" s="296"/>
      <c r="AD367" s="296"/>
    </row>
    <row r="368" spans="1:30" s="293" customFormat="1">
      <c r="A368" s="292"/>
      <c r="C368" s="294"/>
      <c r="D368" s="295"/>
      <c r="E368" s="208"/>
      <c r="F368" s="208"/>
      <c r="G368" s="208"/>
      <c r="H368" s="208"/>
      <c r="I368" s="208"/>
      <c r="J368" s="208"/>
      <c r="K368" s="298"/>
      <c r="L368" s="298"/>
      <c r="M368" s="207"/>
      <c r="N368" s="207"/>
      <c r="O368" s="207"/>
      <c r="P368" s="207"/>
      <c r="Q368" s="207"/>
      <c r="R368" s="207"/>
      <c r="S368" s="296"/>
      <c r="T368" s="296"/>
      <c r="U368" s="296"/>
      <c r="V368" s="296"/>
      <c r="W368" s="296"/>
      <c r="X368" s="296"/>
      <c r="Y368" s="296"/>
      <c r="Z368" s="296"/>
      <c r="AA368" s="296"/>
      <c r="AB368" s="296"/>
      <c r="AC368" s="296"/>
      <c r="AD368" s="296"/>
    </row>
    <row r="369" spans="1:30" s="293" customFormat="1">
      <c r="A369" s="292"/>
      <c r="C369" s="294"/>
      <c r="D369" s="295"/>
      <c r="E369" s="208"/>
      <c r="F369" s="208"/>
      <c r="G369" s="208"/>
      <c r="H369" s="208"/>
      <c r="I369" s="208"/>
      <c r="J369" s="208"/>
      <c r="K369" s="208"/>
      <c r="L369" s="208"/>
      <c r="M369" s="207"/>
      <c r="N369" s="207"/>
      <c r="O369" s="207"/>
      <c r="P369" s="207"/>
      <c r="Q369" s="207"/>
      <c r="R369" s="207"/>
      <c r="S369" s="296"/>
      <c r="T369" s="296"/>
      <c r="U369" s="296"/>
      <c r="V369" s="296"/>
      <c r="W369" s="296"/>
      <c r="X369" s="296"/>
      <c r="Y369" s="296"/>
      <c r="Z369" s="296"/>
      <c r="AA369" s="296"/>
      <c r="AB369" s="296"/>
      <c r="AC369" s="296"/>
      <c r="AD369" s="296"/>
    </row>
  </sheetData>
  <sheetProtection selectLockedCells="1" selectUnlockedCells="1"/>
  <mergeCells count="15">
    <mergeCell ref="S4:S5"/>
    <mergeCell ref="N4:N5"/>
    <mergeCell ref="J4:J5"/>
    <mergeCell ref="L4:L5"/>
    <mergeCell ref="O4:O5"/>
    <mergeCell ref="P4:P5"/>
    <mergeCell ref="Q4:Q5"/>
    <mergeCell ref="R4:R5"/>
    <mergeCell ref="A1:R1"/>
    <mergeCell ref="A2:R2"/>
    <mergeCell ref="I4:I5"/>
    <mergeCell ref="M4:M5"/>
    <mergeCell ref="B4:B5"/>
    <mergeCell ref="K4:K5"/>
    <mergeCell ref="A4:A5"/>
  </mergeCells>
  <phoneticPr fontId="14" type="noConversion"/>
  <hyperlinks>
    <hyperlink ref="G27" r:id="rId1"/>
    <hyperlink ref="G81" r:id="rId2"/>
    <hyperlink ref="G146" r:id="rId3"/>
    <hyperlink ref="G152" r:id="rId4"/>
    <hyperlink ref="G183" r:id="rId5"/>
    <hyperlink ref="G214" r:id="rId6"/>
    <hyperlink ref="G243" r:id="rId7"/>
    <hyperlink ref="G307" r:id="rId8"/>
    <hyperlink ref="G308" r:id="rId9"/>
    <hyperlink ref="G309" r:id="rId10"/>
    <hyperlink ref="G311" r:id="rId11"/>
    <hyperlink ref="G312" r:id="rId12"/>
    <hyperlink ref="G7" r:id="rId13"/>
    <hyperlink ref="G285" r:id="rId14"/>
  </hyperlinks>
  <printOptions horizontalCentered="1"/>
  <pageMargins left="0.43307086614173229" right="0.39370078740157483" top="0.62992125984251968" bottom="0.27559055118110237" header="0.51181102362204722" footer="0.35433070866141736"/>
  <pageSetup paperSize="9" scale="50" firstPageNumber="0" orientation="landscape" horizontalDpi="300" verticalDpi="300" r:id="rId15"/>
  <headerFooter alignWithMargins="0"/>
  <colBreaks count="1" manualBreakCount="1">
    <brk id="18" max="199" man="1"/>
  </colBreaks>
  <legacyDrawing r:id="rId16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4DF39496CB6C064FB04E9C8C21AFDD9C" ma:contentTypeVersion="0" ma:contentTypeDescription="Создание документа." ma:contentTypeScope="" ma:versionID="874de7860cb5bc49b22e46f7c073abaf">
  <xsd:schema xmlns:xsd="http://www.w3.org/2001/XMLSchema" xmlns:p="http://schemas.microsoft.com/office/2006/metadata/properties" targetNamespace="http://schemas.microsoft.com/office/2006/metadata/properties" ma:root="true" ma:fieldsID="c2d6548631942a3a7cae43a042d40c6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8B548281-5753-4263-8090-C62B7FB947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7F0CEAF7-7323-4EF5-A8EE-198CCCB3B6F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52CD1AA-500C-44D8-887A-830BC9EC58F8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ОИВ Калужской области</vt:lpstr>
      <vt:lpstr>ОМСУ Калужской области</vt:lpstr>
      <vt:lpstr>'ОИВ Калужской области'!Заголовки_для_печати</vt:lpstr>
      <vt:lpstr>'ОМСУ Калужской области'!Заголовки_для_печати</vt:lpstr>
      <vt:lpstr>'ОИВ Калужской области'!Область_печати</vt:lpstr>
      <vt:lpstr>'ОМСУ Калужской области'!Область_печати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Политико Эльвира Ринатовна</dc:creator>
  <cp:lastModifiedBy>Пилькова</cp:lastModifiedBy>
  <cp:lastPrinted>2012-07-10T12:27:56Z</cp:lastPrinted>
  <dcterms:created xsi:type="dcterms:W3CDTF">2011-07-12T06:52:38Z</dcterms:created>
  <dcterms:modified xsi:type="dcterms:W3CDTF">2017-01-24T13:12:17Z</dcterms:modified>
</cp:coreProperties>
</file>