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10" windowWidth="13680" windowHeight="9075" activeTab="0"/>
  </bookViews>
  <sheets>
    <sheet name="2015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<sst xmlns="http://schemas.openxmlformats.org/spreadsheetml/2006/main" count="1124" uniqueCount="328">
  <si>
    <t>наменование учреждения</t>
  </si>
  <si>
    <t>№ п/п</t>
  </si>
  <si>
    <t>оказание спеиализированной мед.помощи</t>
  </si>
  <si>
    <t>Мать и дитя</t>
  </si>
  <si>
    <t>долечивание</t>
  </si>
  <si>
    <t>сан-курортное лечение</t>
  </si>
  <si>
    <t>оказание спеиализированной мед.помощи в противотуберкулезных диспансерах и иных специализированных учреждениях</t>
  </si>
  <si>
    <t>заготовка,переработка, хранение донорской крови</t>
  </si>
  <si>
    <t>предупреждение чрезвычайных ситуаций межмуниципального и регионального характера, стихийных бедствий эпидемий и ликвидации их последствий</t>
  </si>
  <si>
    <t xml:space="preserve">Услуги по предоставлению среднего и дополнительного медицинского профессионального образования </t>
  </si>
  <si>
    <t>Доля пациентов, охваченных бригадными формами психиатрической помощи в общем числе наблюдаемых пациентов</t>
  </si>
  <si>
    <t>Доля повторных в течение года госпитализаций в психиатрический стационар</t>
  </si>
  <si>
    <t>Доля пациентов, нуждающихся в стационарной помощи, в общем числе наблюдаемых пациентов</t>
  </si>
  <si>
    <t>Эффективность стационарного лечения наркологических больных (доля больных в % выписанных с улучшением)</t>
  </si>
  <si>
    <t>Заболеваемость алкогольными психозами (число больных с впервые в жизни установленным диагнозом на 100 тыс.населения)</t>
  </si>
  <si>
    <t>Выезды бригад специалистов в районы с целью совершенствования оказания наркологической помощи в лечебно-профилактических учреждениях области</t>
  </si>
  <si>
    <t>Охват диспансеризацией ВИЧ-инфецированных</t>
  </si>
  <si>
    <t>Охват профилактическим лечением пары "Мать и дитя" в целях предупреждения вертикального пути передачи ВИЧ</t>
  </si>
  <si>
    <t>Осуществление мониторинга эпидемиологической ситуации по вич-инфекции на территории области (кратность в год)</t>
  </si>
  <si>
    <t>Установление путей передачи ВИЧ в первичных очагах</t>
  </si>
  <si>
    <t>Организация проведения областных обучающихся семинаров</t>
  </si>
  <si>
    <t>Охват различными видами обучения медицинских работников по проблеме ВИЧ-инфекции</t>
  </si>
  <si>
    <t>Охват населения области скрининговым обследованием на ВИЧ-инфекцию</t>
  </si>
  <si>
    <t>Охват информационно-просветительной деятельностью населения области</t>
  </si>
  <si>
    <t>Доля детей, осмотренных узкими специалистами</t>
  </si>
  <si>
    <t>Исчезновение симптомов туберкулезной интоксикации</t>
  </si>
  <si>
    <t>Улучшение проказателей физического развития ребенка</t>
  </si>
  <si>
    <t>Доля детей, выписанных с улучшением состояния здоровья</t>
  </si>
  <si>
    <t>Доля пациентов выписанных с улучшением</t>
  </si>
  <si>
    <t>Доля пациентов выписанных без улучшения</t>
  </si>
  <si>
    <t>Исчезновение жалоб</t>
  </si>
  <si>
    <t>Улучшение показателей физического развития</t>
  </si>
  <si>
    <t>Соответствие оказываемой помощи утвержденным стандартам</t>
  </si>
  <si>
    <t>Удовлетворенность пациентов оказываемой медицинской услугой (согласно анкетирования)</t>
  </si>
  <si>
    <t xml:space="preserve">Эффективность проведенного лечения с улучшением </t>
  </si>
  <si>
    <t>годовое количество слушателей</t>
  </si>
  <si>
    <t xml:space="preserve">плановый объем  на год </t>
  </si>
  <si>
    <t xml:space="preserve">эффективность использования </t>
  </si>
  <si>
    <t>показатели</t>
  </si>
  <si>
    <t xml:space="preserve">стоимостные </t>
  </si>
  <si>
    <t xml:space="preserve">количественные </t>
  </si>
  <si>
    <t xml:space="preserve">качественные </t>
  </si>
  <si>
    <t>оказание специализированной мед.помощи</t>
  </si>
  <si>
    <t>оказание специализированной мед.помощи в наркологическом диспансере</t>
  </si>
  <si>
    <t>оказание специализированной мед.помощи в противотуберкулезных диспансерах и иных специализированных учреждениях</t>
  </si>
  <si>
    <t>Число лиц, занимающихся физической культурой и спортом, состоящих на диспансерном учете в течение года к общему числу лиц, занимающихся физической культурой и спортом</t>
  </si>
  <si>
    <t>Доля пациентов выписанных с улучшением состояния здоровья</t>
  </si>
  <si>
    <t>ГБУЗ КО "Калужская областная детская больница"</t>
  </si>
  <si>
    <t>ГБУЗ КО "Калужская обласная психиатрическая больница"</t>
  </si>
  <si>
    <t>ГБУЗ КО "Калужский областной кожно-венерологический диспансер"</t>
  </si>
  <si>
    <t>ГБУЗ КО "Наркологический диспансер Калужской области"</t>
  </si>
  <si>
    <t>ГБУЗ КО "Областная туберкулезная больница"</t>
  </si>
  <si>
    <t>ГАУЗ КО "Калужский областной Центр по профилактике и борьбе со СПИД и инфекционными заболеваниями"</t>
  </si>
  <si>
    <t>ГАУЗ КО "Калужский областной врачебно-физкультурный диспансер"</t>
  </si>
  <si>
    <t>ГБУЗ КО "Калужская областная станция переливания крови"</t>
  </si>
  <si>
    <t>ГКУЗ КО "Детский санаторий для больных туберкулезом  Калужской области"</t>
  </si>
  <si>
    <t>ГБУЗ КО "Калужский областной медицинский центр мобилизационных резервов "Резерв"</t>
  </si>
  <si>
    <t>ГАУЗ КО "Калужский санаторий "Звездный"</t>
  </si>
  <si>
    <t>ГАУЗ КО Калужский санаторий "Спутник"</t>
  </si>
  <si>
    <t>ГАОУ КО СПО "Калужский базовый медицинский  колледж"</t>
  </si>
  <si>
    <t>Организация ведения больных по стандартам</t>
  </si>
  <si>
    <t>Проведение внутриведомственной экспертизы качества, оказанной медицинской помощи по поликлинике</t>
  </si>
  <si>
    <t>ГБУЗ КО "Медицинский информационно-аналитический центр Калужской области"</t>
  </si>
  <si>
    <t>Обработка статистических отчетных данных</t>
  </si>
  <si>
    <t>Выпуск аналитических материалов</t>
  </si>
  <si>
    <t>Сопровождение регистров и подрегистров</t>
  </si>
  <si>
    <t>Эксплуатация программ и программных комплексов</t>
  </si>
  <si>
    <t>Техническое обеспечение мероприятий, требующих демонстрационной поддержки, проводимых министерством</t>
  </si>
  <si>
    <t>Оказание технической помощи учреждениям здравоохранения по восстановлению, установке, настройке программного обеспечения (ПО), а также организации локально-вычислительных сетей</t>
  </si>
  <si>
    <t>Сопровождение программных комплексов "Учета отпуска лекарственных средств по льготным рецептам" ("УЛУС") и "Компьютерное оформление рецептов врача" ("КОРВЕТ")</t>
  </si>
  <si>
    <t>ГБУЗ КО "Калужское областное бюро судебно-медицинской экспертизы"</t>
  </si>
  <si>
    <t>Производство судебно-медицинской экспертизы и исследований служащих задачам судопроизводства</t>
  </si>
  <si>
    <t>ГБУ КО "Калужский областной медицинский центр"</t>
  </si>
  <si>
    <t>Техническое обслуживание и текущий ремонт зданий, сооружений, прилегающих к ним территорий, электрических, тепловых и водопроводно-канализационных систем (кв.м обслуживаемой площади)</t>
  </si>
  <si>
    <t>Судебно-медицинская экспертиза и исследования  (количество экспертиз, исследований)</t>
  </si>
  <si>
    <t>Благоустройство и уборка территории (кв.м)</t>
  </si>
  <si>
    <t>Погрузо-разгрузочные работы (тонн)</t>
  </si>
  <si>
    <t>Стирка белья (тонн)</t>
  </si>
  <si>
    <t>Автоуслуги (км)</t>
  </si>
  <si>
    <t>ГБУЗ КО "Калужская городская больница № 5"</t>
  </si>
  <si>
    <t>ГБУЗ КО "Центральная районная больница Бабынинского района"</t>
  </si>
  <si>
    <t>ГБУЗ КО "Центральная районная больница Барятинского района"</t>
  </si>
  <si>
    <t>ГБУЗ КО "Центральная районная больница Боровского района"</t>
  </si>
  <si>
    <t>ГБУЗ КО "Центральная районная больница Дзержинского района"</t>
  </si>
  <si>
    <t>ГБУЗ КО "Центральная районная больница Думиничского района"</t>
  </si>
  <si>
    <t>ГБУЗ КО "Центральная районная больница Жиздринского района"</t>
  </si>
  <si>
    <t>ГБУЗ КО "Центральная районная больница Жуковского района"</t>
  </si>
  <si>
    <t>ГБУЗ КО "Центральная районная больница Износковского района"</t>
  </si>
  <si>
    <t>ГБУЗ КО "Центральная районная больница Козельского района"</t>
  </si>
  <si>
    <t>ГБУЗ КО "Центральная районная больница Куйбышевского района"</t>
  </si>
  <si>
    <t>ГБУЗ КО "Центральная районная больница Малоярославецкого района"</t>
  </si>
  <si>
    <t>ГБУЗ КО "Центральная районная больница Медынского района"</t>
  </si>
  <si>
    <t>ГБУЗ КО "Центральная районная больница Мещовского района"</t>
  </si>
  <si>
    <t>ГБУЗ КО "Центральная районная больница Мосальского района"</t>
  </si>
  <si>
    <t>ГБУЗ КО "Центральная районная больница Перемышльского района"</t>
  </si>
  <si>
    <t>ГБУЗ КО "Центральная районная больница Спас-Деменского района"</t>
  </si>
  <si>
    <t>ГБУЗ КО "Центральная районная больница Сухиничского района"</t>
  </si>
  <si>
    <t>ГБУЗ КО "Центральная районная больница Тарусского района"</t>
  </si>
  <si>
    <t>ГБУЗ КО "Центральная районная больница Ульяновского района"</t>
  </si>
  <si>
    <t>ГБУЗ КО "Центральная районная больница Ферзиковского района"</t>
  </si>
  <si>
    <t>ГБУЗ КО "Центральная районная больница Хвастовичского района"</t>
  </si>
  <si>
    <t>ГБУЗ КО "Центральная районная больница Юхновского района"</t>
  </si>
  <si>
    <t>ГБУЗ КО "Центральная районная больница Людиновского района"</t>
  </si>
  <si>
    <t>ГБУЗ КО "Центральная районная больница Кировского района"</t>
  </si>
  <si>
    <t>отсутствие обоснованных жалоб</t>
  </si>
  <si>
    <t xml:space="preserve">осуществление внутреннего контроля качества оказанной медицинской помощи </t>
  </si>
  <si>
    <t>амбулаторно-поликлиническая помощь</t>
  </si>
  <si>
    <t>оказание медицинской помощи в государственных учреждениях здравоохранения</t>
  </si>
  <si>
    <t>не более 10% дефектов от числа проверенных</t>
  </si>
  <si>
    <t>Вооруженная охрана на территории больницы (кол-во дней) 4 охранника</t>
  </si>
  <si>
    <t>стационарная медицинская помощь</t>
  </si>
  <si>
    <t xml:space="preserve">оказание специализированной стационарной медицинской помощи </t>
  </si>
  <si>
    <t>оказание специализированной стационарной медицинской помрщи</t>
  </si>
  <si>
    <t>оказание амбулаторно-поликлинической помощи</t>
  </si>
  <si>
    <t>расходы на выполнение государственных работ</t>
  </si>
  <si>
    <t>оказание специализированной амбулаторно-поликлинической помощи</t>
  </si>
  <si>
    <t>охрана и укрепление физического и психического здоровья детей-инвалидов, детей-сирот и детей оставшихся без попечения родителей</t>
  </si>
  <si>
    <t>оказание амбулаторно-поликлинической медицинской помрщи</t>
  </si>
  <si>
    <t>изготовление сертификатов о профилактических прививках</t>
  </si>
  <si>
    <t>оказание специализированной медицинской помощи в специализированных медицинских учреждениях</t>
  </si>
  <si>
    <t>сохранность имущества мобилизационного резерва</t>
  </si>
  <si>
    <t>сохранность имущества для выполнения мобилизационного задания по здравоохранению Калужской области</t>
  </si>
  <si>
    <t>Удовлетворенность пациентов оказываемой медицинской помощью</t>
  </si>
  <si>
    <t>стоимостные</t>
  </si>
  <si>
    <t>уборка территории (кв.м)</t>
  </si>
  <si>
    <t>обслуживание тепловых, водопроводно-канализационных сетей (км)</t>
  </si>
  <si>
    <t>обслуживание и текущий ремонт зданий и сооружений (кв.м полезной площади)</t>
  </si>
  <si>
    <t>перевоз сотрудников для служебных нужд, доставка к месту работы и обратно (км)</t>
  </si>
  <si>
    <t>оказание специализированной медицинской помощи в стационаре</t>
  </si>
  <si>
    <t>оказание специализированной медицинской помощи в дневном стационаре</t>
  </si>
  <si>
    <t>оказание специализированной медицинской помощи (фтизиатрическая)</t>
  </si>
  <si>
    <t>оказание стационарной специализированной медицинской помощи</t>
  </si>
  <si>
    <t>ГКОУ КО СПО "Медицинский техникум"</t>
  </si>
  <si>
    <t>ГБУЗ КО "Калужский областной центр медицинской профилактики"</t>
  </si>
  <si>
    <t>Мероприятия по гигиеническому воспитанию и обучению населения, профилактике заболеваний и укреплению здоровья</t>
  </si>
  <si>
    <t>осуществление профилактических мероприятий по пропаганде здорового образа жизни</t>
  </si>
  <si>
    <t>Обеспечение полноценным питанием беременных женщин, кормящих метерей и детей в возрасте до трех лет</t>
  </si>
  <si>
    <t>Обеспечение проведения экспертизы качества поставляемой продукции - сухих молочных каш, витаминизированных напитков</t>
  </si>
  <si>
    <t>Расходы на выполнение государственных работ</t>
  </si>
  <si>
    <t>проведение диспансеризации детей-сирот, медицинские осмотры несовершеннолетних (подростки 14 лет) и профилактические осмотры несовершеннолетних детей</t>
  </si>
  <si>
    <t>Разработка и внедрение профилактической программы</t>
  </si>
  <si>
    <t>Средняя длительность пребывания в дневном стационаре</t>
  </si>
  <si>
    <t>Доля пациентов, выписанных из дневного стационара с ухудшением состояния</t>
  </si>
  <si>
    <t>Количество привлеченных семей пациентов к реабилитации индивидуальных программ медико-социальной реабилитации</t>
  </si>
  <si>
    <t>Медико-социально-бытовое устройство инвалидов: количество квартирных сообществ для независимого проживания пациентов</t>
  </si>
  <si>
    <t>оказание специализированной медицинской помощи в дневном стационаре(противотуберкулезная)</t>
  </si>
  <si>
    <t>оказание специализированной стационарной медицинской помрщи (наркологическая)</t>
  </si>
  <si>
    <t>ГБУЗ КО "Калужский городской родильный дом"</t>
  </si>
  <si>
    <t>ГБУЗ КО "Детская городская больница"</t>
  </si>
  <si>
    <t>ГБУЗ КО "Городская поликлиника № 6"</t>
  </si>
  <si>
    <t>Автоуслуги (дни)</t>
  </si>
  <si>
    <t>вассерманизация соматических больных</t>
  </si>
  <si>
    <t>оказание паллиативной мед.помощи, оказание мед.помощи на койках сестринского ухода</t>
  </si>
  <si>
    <t>оказание специализированной медицинской помощи в амбулаторно-поликлинических условиях (посещения ВСЕГО)</t>
  </si>
  <si>
    <t>оказание специализированной медицинской помощи в амбулаторно-поликлинических условиях (посещения с профцелью и разовые)</t>
  </si>
  <si>
    <t>оказание специализированной медицинской помощи в амбулаторно-поликлинических условиях (обращения по заболеванию)</t>
  </si>
  <si>
    <t xml:space="preserve"> (сестринский уход)</t>
  </si>
  <si>
    <t>оказание специализированной медицинской помощи в амб.-поликл. Усл. (посещ. ВСЕГО)</t>
  </si>
  <si>
    <t>оказание специализированной медицинской помощи в амб.-поликл. Усл. (обращ. По заболеванию)</t>
  </si>
  <si>
    <t>оказание специализированной медицинской помощи в амб.-поликл. Усл. (посещ. С профцелью и иные)</t>
  </si>
  <si>
    <t>предоставление образцов исследований на внешнюю оценку качества в Федеральную систему внешней оценки</t>
  </si>
  <si>
    <t>не реже 2-х раз в год</t>
  </si>
  <si>
    <t>проведение внутрилабораторного контроля качества исследований с использованием контрольных образцов, методом иммуноферментного анализа</t>
  </si>
  <si>
    <t>ежедневно</t>
  </si>
  <si>
    <t>оказание специализированной мед.помощи в специализированных учреждениях в стационаре</t>
  </si>
  <si>
    <t>оказание специализированной медицинской помощи в амб.-поликл. Усл. (посещ. С профцелью и разовые)</t>
  </si>
  <si>
    <t>оказание медпомощи ЛПУ области по вопросам готовности к действиям ЧС</t>
  </si>
  <si>
    <t>Проведение мероприятий по обеспечению и сохранности резерва медикаментов и медицинского имущества здравоохранения области не менее 75% от расчетной потребности</t>
  </si>
  <si>
    <t>ГБУЗ КО "Региональный центр скорой медицинской помощи и медицины катастроф"</t>
  </si>
  <si>
    <t>не менее 75</t>
  </si>
  <si>
    <t>охрана территории и имущества "Лесная сказка"</t>
  </si>
  <si>
    <t>(сестринский уход)</t>
  </si>
  <si>
    <t>оказание первичной медико-санитарной помощи в госуд. учрежд. здравоохранения</t>
  </si>
  <si>
    <t>оказание стационарной специализированной мед.помощи (наркологическая в стационаре)</t>
  </si>
  <si>
    <t xml:space="preserve"> (сестринский уход детям)</t>
  </si>
  <si>
    <t>оказание паллиативной мед.помощи, оказание мед.помощи на койках сестринского ухода детям</t>
  </si>
  <si>
    <t>оказание специализированной медицинской помощи (противотуберкулезная в дневном стационаре)</t>
  </si>
  <si>
    <t>оказание специализированной стационарной медицинской помощи (наркологическая)</t>
  </si>
  <si>
    <t>оказание специализированной медицинской помощи (наркологическая в стационаре)</t>
  </si>
  <si>
    <t>за счет остатка</t>
  </si>
  <si>
    <t>оказание первичной медико-санитарной помощи в амб.-поликл. Усл. (посещ. ВСЕГО)</t>
  </si>
  <si>
    <t>оказание первичной медико-санитарной помощи в амб.-поликл. Усл. (посещ. С профцелью и разовые)</t>
  </si>
  <si>
    <t>оказание первичной медико-санитарной помощи в амб.-поликл. Усл. (обращ. По заболеванию)</t>
  </si>
  <si>
    <t>оказание первичной медико-санитарной помощи в амб.-поликл. Усл. (посещ. ВСЕГО с профцелью и разовые)</t>
  </si>
  <si>
    <t>оказание специализированной мед. помощи (противотуберкулезная в стационаре)</t>
  </si>
  <si>
    <t>(сестринский уход детям)</t>
  </si>
  <si>
    <t>(сестринский уход беременным)</t>
  </si>
  <si>
    <t>оказание специализир. мед.помощи в госуд. Учрежд. здравоохранения (наркологическая в стационаре)</t>
  </si>
  <si>
    <t>оказание специализированной мед. помощи (наркологическая в стационаре)</t>
  </si>
  <si>
    <t>Изготовление благодарственных писем и памятных знаков</t>
  </si>
  <si>
    <t>Получение, хранение и выдача кисломолочной продукции, сухих адаптированных молочных и безмолочных смесей бесплатно по рецептам врача (кг)</t>
  </si>
  <si>
    <t>Производство и выдача жидких кисломолочных продуктов с 8-ми мес. до 3-х лет (порция)</t>
  </si>
  <si>
    <t xml:space="preserve"> (сестринский уход беременным)</t>
  </si>
  <si>
    <t>оказание паллиативной мед.помощи, оказание мед.помощи на койках сестринского ухода беременным</t>
  </si>
  <si>
    <t>Заготовка цельной донорской крови (литр)</t>
  </si>
  <si>
    <t>Заготовка эритроцитов (литр)</t>
  </si>
  <si>
    <t>Заготовка тромбоцитов (доз)</t>
  </si>
  <si>
    <t>Заготовка свежезамороженной плазмы (литр)</t>
  </si>
  <si>
    <t>Число доноров (чел)</t>
  </si>
  <si>
    <t>Повторность поступления больных наркоманией в стационар</t>
  </si>
  <si>
    <t>Охват эпидемиологическим расследованием первичных очагов ВИЧ-инфекции</t>
  </si>
  <si>
    <t>Сохранность контингента</t>
  </si>
  <si>
    <t>Стабильно высокий уровень обученности студентов</t>
  </si>
  <si>
    <t xml:space="preserve"> оказание мед.помощи на койках сестринского ухода (в том числе паллиативной медпомощи)</t>
  </si>
  <si>
    <t>дневной стационар</t>
  </si>
  <si>
    <t>производство судебно-медицинских экспетриз и исследований</t>
  </si>
  <si>
    <t>проведение  медицинских освидетельствований, диспансеризации</t>
  </si>
  <si>
    <t>проведение медицинских освидетельствований, диспансеризации</t>
  </si>
  <si>
    <t>стационар</t>
  </si>
  <si>
    <t>оказание специализированной мед.помощи в специализированных учреждениях в дневном стационаре</t>
  </si>
  <si>
    <t>стационар на дому</t>
  </si>
  <si>
    <t>оказание специализированной мед.помощи в специализированных учреждениях в стационаре на дому</t>
  </si>
  <si>
    <t>оказание паллиативной мед.помощи, оказание мед.помощи на койках сестринского ухода (1806,24567)</t>
  </si>
  <si>
    <t>оказание первичной медико-санитарной помощи в госуд. учрежд. здрав. (215,73808)</t>
  </si>
  <si>
    <t>Выполнение государственного задания</t>
  </si>
  <si>
    <t>Общебольничная летальность</t>
  </si>
  <si>
    <t>не более 5</t>
  </si>
  <si>
    <t>Функция врачебной должности (в час)</t>
  </si>
  <si>
    <t>Число обоснованных жалоб</t>
  </si>
  <si>
    <t>не менее 2</t>
  </si>
  <si>
    <t>оказание медицинской помощи в государственных учреждениях здравоохранения (специализированная медицинская помощь на наркологических койках) (ост. 380,02311)</t>
  </si>
  <si>
    <t>оказание паллиативной мед.помощи, оказание мед.помощи на койках сестринского ухода (ост. 549,98885)</t>
  </si>
  <si>
    <t>оказание первичной медико-санитарной помощи в госуд. учрежд. Здравоохранения (ост. 984,35263)</t>
  </si>
  <si>
    <t>оказание паллиативной мед.помощи, оказание мед.помощи на койках сестринского ухода (ост. 682,388)</t>
  </si>
  <si>
    <t>оказание паллиативной мед.помощи, оказание мед.помощи на койках сестринского ухода беременным (ост.14,026)</t>
  </si>
  <si>
    <t xml:space="preserve">оказание специализированной стационарной медицинской помощи (ост.952,08352) </t>
  </si>
  <si>
    <t>оказание специализированной стационарной медицинской помощи (ост.72,01262)</t>
  </si>
  <si>
    <t>оказание первичной медико-санитарной помощи в госуд. учрежд. Здравоохранения (ост. 496,1324)</t>
  </si>
  <si>
    <t>оказание паллиативной мед.помощи, оказание мед.помощи на койках сестринского ухода (ост.24,969)</t>
  </si>
  <si>
    <t>оказание паллиативной мед.помощи, оказание мед.помощи на койках сестринского ухода (ост.4,86831)</t>
  </si>
  <si>
    <t>оказание первичной медико-санитарной помощи в госуд. учрежд. Здравоохранения (ост.263,90793)</t>
  </si>
  <si>
    <t>оказание паллиативной мед.помощи, оказание мед.помощи на койках сестринского ухода (ост.1445,856)</t>
  </si>
  <si>
    <t>оказание первичной медико-санитарной помощи в госуд. учрежд. Здравоохранения (ост.79,52647)</t>
  </si>
  <si>
    <t>оказание первичной медико-санитарной помощи в госуд. учрежд. Здравоохранения (ост.472,21433)</t>
  </si>
  <si>
    <t>оказание паллиативной мед.помощи, оказание мед.помощи на койках сестринского ухода (ост.1318,66882)</t>
  </si>
  <si>
    <t>оказание первичной медико-санитарной помощи в госуд. учрежд. Здравоохранения (ост.660,17032)</t>
  </si>
  <si>
    <t>оказание первичной медико-санитарной помощи в госуд. учрежд. Здравоохранения (ост.952,79835)</t>
  </si>
  <si>
    <t>оказание первичной медико-санитарной помощи в госуд. учрежд. Здравоохранения (ост.457,64034)</t>
  </si>
  <si>
    <t>оказание первичной медико-санитарной помощи в госуд. учрежд. Здравоохранения (ост.602,04382)</t>
  </si>
  <si>
    <t>оказание первичной медико-санитарной помощи в госуд. учрежд. Здравоохранения (ост.53,65758)</t>
  </si>
  <si>
    <t>оказание первичной медико-санитарной помощи в госуд. учрежд. Здравоохранения (ост.314,05621)</t>
  </si>
  <si>
    <t>оказание паллиативной мед.помощи, оказание мед.помощи на койках сестринского ухода (ост.666,42293)</t>
  </si>
  <si>
    <t>оказание паллиативной мед.помощи, оказание мед.помощи на койках сестринского ухода (ост.638,56742)</t>
  </si>
  <si>
    <t>оказание первичной медико-санитарной помощи в госуд. учрежд. Здравоохранения (ост.100,0)</t>
  </si>
  <si>
    <t>оказание паллиативной мед.помощи, оказание мед.помощи на койках сестринского ухода (ост.4617,05653)</t>
  </si>
  <si>
    <t>оказание паллиативной мед.помощи, оказание мед.помощи на койках сестринского ухода (ост.85,36725)</t>
  </si>
  <si>
    <t>оказание первичной медико-санитарной помощи в госуд. учрежд. Здравоохранения (ост.34,77769)</t>
  </si>
  <si>
    <t>оказание первичной медико-санитарной помощи в амб.-поликл. Усл. (посещ. ВСЕГО с профцелью и разовые) (ост.3,18028)</t>
  </si>
  <si>
    <t>оказание первичной медико-санитарной помощи в амб.-поликл. Усл. (посещ. ВСЕГО с профцелью и разовые) (ост.108,40064)</t>
  </si>
  <si>
    <t>оказание специализированной медицинской помощи в специализированных медицинских учреждениях (ост.62,21889)</t>
  </si>
  <si>
    <t>оказание паллиативной мед.помощи, оказание мед.помощи на койках сестринского ухода (ост.25,35241)</t>
  </si>
  <si>
    <t>расходы на выполнение государственных работ (ост.0,25605)</t>
  </si>
  <si>
    <t>обеспечение бесперебойной деятельности учреждений, осуществление пассажирских и грузовых перевозок, техническое и организационное содействие государственным учреждениям, подведомственным министерству здравоохранения Калужской области (ост.1,19528)</t>
  </si>
  <si>
    <t>Производство судебно-медицинской экспертизы и исследований служащих задачам судопроизводства (ост.623,46042)</t>
  </si>
  <si>
    <t>Формирование единой информационной системы здравоохранения Калужской области (ост.59,24925)</t>
  </si>
  <si>
    <t>Услуги по предоставлению среднего и дополнительного медицинского профессионального образования (ост.1936,07334)</t>
  </si>
  <si>
    <t>Мать и дитя (ост.6,65413)</t>
  </si>
  <si>
    <t>оказание специализированной мед.помощи (ост.151,44513)</t>
  </si>
  <si>
    <t>оказание специализированной мед.помощи (ост.679,01241)</t>
  </si>
  <si>
    <t xml:space="preserve">оказание специализированной мед.помощи в наркологическом диспансере </t>
  </si>
  <si>
    <t>оказание специализированной мед.помощи в противотуберкулезных диспансерах и иных специализированных учреждениях (ост.1145,62035)</t>
  </si>
  <si>
    <t>оказание специализированной, в том числе высокотехнологичной мед.помощи (ост.2081,79079)</t>
  </si>
  <si>
    <t>оказание специализированной мед.помощи (ост.958,23141)</t>
  </si>
  <si>
    <t>оказание паллиативной мед.помощи, оказание мед.помощи на койках сестринского ухода (ост. 72,887)</t>
  </si>
  <si>
    <t>оказание паллиативной мед.помощи, оказание мед.помощи на койках сестринского ухода (койко-дни)</t>
  </si>
  <si>
    <t>оказание паллиативной мед.помощи, оказание мед.помощи на койках сестринского ухода (ост.164,71196 на 01.01.15)</t>
  </si>
  <si>
    <t>оказание первичной медико-санитарной помощи в госуд. учрежд. Здравоохранения (ост.0,62679 на 01.01.15)</t>
  </si>
  <si>
    <t>ГБУЗ КО "Калужская областная больница" (ост.153,85683 - 0901 0120110 611)</t>
  </si>
  <si>
    <t>оказание специализированной, в том числе высокотех. мед.помощи (койко-дни)</t>
  </si>
  <si>
    <t>проведение лечения ЗППП в стационаре (преимущественно сифилиса), в соответствии со стандартами и Федеральными клиническими рекомендациями по профилю "дерматовенерология"</t>
  </si>
  <si>
    <t xml:space="preserve">кчаственные </t>
  </si>
  <si>
    <t xml:space="preserve">оказание специализированной, в том числе высокотехнологичной мед.помощи </t>
  </si>
  <si>
    <t>оказание специализированной медицинской помощи в амб.-поликл. Усл. (ВСЕГО)</t>
  </si>
  <si>
    <t>оказание специализированной медицинской помощи в амб.-поликл. Усл. (обращения по заболеванию)</t>
  </si>
  <si>
    <t>ГБУЗ КО "Городская  поликлиника ГП "Город Кременки"</t>
  </si>
  <si>
    <t>ИТОГО</t>
  </si>
  <si>
    <t>койко-дни</t>
  </si>
  <si>
    <t>ОТЧЕТ 
об исполнении государственного задания за  2015 год</t>
  </si>
  <si>
    <t>уточненный объем  на  год</t>
  </si>
  <si>
    <t>фактический объем  за 2015 год</t>
  </si>
  <si>
    <t>кассовые расходы за 2015 год</t>
  </si>
  <si>
    <t>своевременное рассмотрение администрацией диспансера обращений пациентов по вопросам качества оказания медицинской помощи</t>
  </si>
  <si>
    <t>оказание первичной медико-санитарной помощи в госуд. учрежд. Здравоохранения 11,10910</t>
  </si>
  <si>
    <t>Оказание специализированной, в том числе высокотехнологичной, медицинской помощи в специализированных медицинских учреждениях</t>
  </si>
  <si>
    <t>Оказание первичной медико-санитарной помощи в государственных учреждениях здравоохранения</t>
  </si>
  <si>
    <t xml:space="preserve">Обеспечение донорской кровью и (или) ее компонентами организаций здравоохранения 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</si>
  <si>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последствий, реализация мероприятий, направленных на спасение жизни и сохранение здоровья людей при чрезвычайных ситуациях.</t>
  </si>
  <si>
    <t>Организация предоставления среднего медицинского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 и организация предоставления дополнительного медицинского профессионального образования в государственных образовательных организациях субъектов Российской Федерации</t>
  </si>
  <si>
    <t>Оказание паллиативной медицинской помощи (в том числе детям), оказание медицинской помощи на койках сестринского ухода (в т.ч. женщинам в период беременности, детям).</t>
  </si>
  <si>
    <t>Производство судебно-медицинских экспертиз и исследований, служащих задачам судопроизводства (в т. ч. наркологической, судебно-психиатрической экспертиз).</t>
  </si>
  <si>
    <t xml:space="preserve">Проведение медицинских исследований и экспертиз </t>
  </si>
  <si>
    <t>Формирование единой информационной системы здравоохранения Калужской области</t>
  </si>
  <si>
    <t>Охрана и укрепление физического и психического здоровья детей-инвалидов, детей-сирот и детей, оставшихся без попечения родителей</t>
  </si>
  <si>
    <t>Осуществление профилактических мероприятий по пропаганде здорового образа жизни, гигиеническому воспитанию и обучению населения Калужской области</t>
  </si>
  <si>
    <t>Социальная поддержка семей, имеющих детей (производство и выдача кисломолочной продукции, сухих адаптированных молочных и безмолочных смесей)</t>
  </si>
  <si>
    <t>Обеспечение бесперебойной деятельности учреждений (учреждения)</t>
  </si>
  <si>
    <t>Осуществление пассажирских и грузовых перевозок, техническое и организационное содействие государственным учреждениям, подведомственным министерству здравоохранения Калужской области</t>
  </si>
  <si>
    <t>Изготовление сертификатов о профилактических прививках</t>
  </si>
  <si>
    <t>количество</t>
  </si>
  <si>
    <t>сумма</t>
  </si>
  <si>
    <t>план</t>
  </si>
  <si>
    <t>факт</t>
  </si>
  <si>
    <t xml:space="preserve">факт </t>
  </si>
  <si>
    <t>ед. измерения</t>
  </si>
  <si>
    <t>литр</t>
  </si>
  <si>
    <t>количество форм</t>
  </si>
  <si>
    <t>посещения</t>
  </si>
  <si>
    <t>обращения</t>
  </si>
  <si>
    <t>человек</t>
  </si>
  <si>
    <t>количество исследований</t>
  </si>
  <si>
    <t>количество мероприятия</t>
  </si>
  <si>
    <t xml:space="preserve">среднегодовое количество обучающихся </t>
  </si>
  <si>
    <t>количество проведенных экспертиз</t>
  </si>
  <si>
    <t>количество порций</t>
  </si>
  <si>
    <t xml:space="preserve">Услуги по предоставлению среднего и дополнительного медицинского профессионального образования (слушатели) </t>
  </si>
  <si>
    <t xml:space="preserve">Услуги по предоставлению среднего и дополнительного медицинского профессионального образования (обучающиеся) </t>
  </si>
  <si>
    <t>кв.м</t>
  </si>
  <si>
    <t>км</t>
  </si>
  <si>
    <t>кв.м полезной площади</t>
  </si>
  <si>
    <t>дни</t>
  </si>
  <si>
    <t>тонн</t>
  </si>
  <si>
    <t>ГЗ</t>
  </si>
  <si>
    <t>остатки на 01.01.15</t>
  </si>
  <si>
    <t>Обн.</t>
  </si>
  <si>
    <t>Павлик</t>
  </si>
  <si>
    <t>ост.на 01.01.16</t>
  </si>
  <si>
    <t>откл.</t>
  </si>
  <si>
    <t>разница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</si>
</sst>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mmm/yyyy"/>
    <numFmt numFmtId="172" formatCode="0.0%"/>
    <numFmt numFmtId="173" formatCode="_-* #,##0_р_._-;\-* #,##0_р_._-;_-* &quot;-&quot;??_р_._-;_-@_-"/>
    <numFmt numFmtId="174" formatCode="#,##0.000"/>
    <numFmt numFmtId="175" formatCode="#,##0.0000"/>
    <numFmt numFmtId="176" formatCode="#,##0.00000"/>
    <numFmt numFmtId="177" formatCode="#,##0.0"/>
    <numFmt numFmtId="178" formatCode="#,##0.0000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70" fontId="1" fillId="33" borderId="10" xfId="0" applyNumberFormat="1" applyFont="1" applyFill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164" fontId="1" fillId="33" borderId="10" xfId="0" applyNumberFormat="1" applyFont="1" applyFill="1" applyBorder="1" applyAlignment="1">
      <alignment horizontal="center" vertical="top" wrapText="1"/>
    </xf>
    <xf numFmtId="9" fontId="1" fillId="33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 wrapText="1"/>
    </xf>
    <xf numFmtId="164" fontId="1" fillId="33" borderId="10" xfId="0" applyNumberFormat="1" applyFont="1" applyFill="1" applyBorder="1" applyAlignment="1">
      <alignment horizontal="center" vertical="top"/>
    </xf>
    <xf numFmtId="172" fontId="1" fillId="33" borderId="11" xfId="0" applyNumberFormat="1" applyFont="1" applyFill="1" applyBorder="1" applyAlignment="1">
      <alignment horizontal="center"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164" fontId="1" fillId="33" borderId="12" xfId="0" applyNumberFormat="1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 wrapText="1"/>
    </xf>
    <xf numFmtId="9" fontId="1" fillId="33" borderId="11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170" fontId="1" fillId="33" borderId="11" xfId="0" applyNumberFormat="1" applyFont="1" applyFill="1" applyBorder="1" applyAlignment="1">
      <alignment horizontal="center" vertical="top" wrapText="1"/>
    </xf>
    <xf numFmtId="170" fontId="12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169" fontId="1" fillId="33" borderId="10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wrapText="1"/>
    </xf>
    <xf numFmtId="170" fontId="1" fillId="33" borderId="13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3" xfId="0" applyFont="1" applyFill="1" applyBorder="1" applyAlignment="1">
      <alignment horizontal="center" vertical="center" textRotation="90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9" fillId="33" borderId="12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9" fillId="33" borderId="13" xfId="0" applyFont="1" applyFill="1" applyBorder="1" applyAlignment="1">
      <alignment horizontal="center" vertical="center" textRotation="90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9" fillId="33" borderId="12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textRotation="90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164" fontId="1" fillId="33" borderId="0" xfId="0" applyNumberFormat="1" applyFont="1" applyFill="1" applyAlignment="1">
      <alignment horizontal="center" vertical="top"/>
    </xf>
    <xf numFmtId="0" fontId="9" fillId="33" borderId="11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center" textRotation="90" wrapText="1"/>
    </xf>
    <xf numFmtId="0" fontId="8" fillId="33" borderId="14" xfId="0" applyFont="1" applyFill="1" applyBorder="1" applyAlignment="1">
      <alignment vertical="center" textRotation="90" wrapText="1"/>
    </xf>
    <xf numFmtId="0" fontId="8" fillId="33" borderId="12" xfId="0" applyFont="1" applyFill="1" applyBorder="1" applyAlignment="1">
      <alignment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textRotation="90" wrapText="1"/>
    </xf>
    <xf numFmtId="0" fontId="6" fillId="33" borderId="13" xfId="0" applyFont="1" applyFill="1" applyBorder="1" applyAlignment="1">
      <alignment vertical="center" textRotation="90" wrapText="1"/>
    </xf>
    <xf numFmtId="0" fontId="6" fillId="33" borderId="12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center" textRotation="90" wrapText="1"/>
    </xf>
    <xf numFmtId="0" fontId="6" fillId="33" borderId="11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173" fontId="1" fillId="33" borderId="10" xfId="60" applyNumberFormat="1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9" fillId="33" borderId="15" xfId="0" applyFont="1" applyFill="1" applyBorder="1" applyAlignment="1">
      <alignment vertical="center" textRotation="90" wrapText="1"/>
    </xf>
    <xf numFmtId="0" fontId="6" fillId="33" borderId="15" xfId="0" applyFont="1" applyFill="1" applyBorder="1" applyAlignment="1">
      <alignment vertical="center" textRotation="90" wrapText="1"/>
    </xf>
    <xf numFmtId="0" fontId="8" fillId="33" borderId="13" xfId="0" applyFont="1" applyFill="1" applyBorder="1" applyAlignment="1">
      <alignment horizontal="righ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vertical="top" wrapText="1"/>
    </xf>
    <xf numFmtId="170" fontId="6" fillId="33" borderId="13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righ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 wrapText="1"/>
    </xf>
    <xf numFmtId="170" fontId="6" fillId="33" borderId="12" xfId="0" applyNumberFormat="1" applyFont="1" applyFill="1" applyBorder="1" applyAlignment="1">
      <alignment horizontal="center" vertical="top" wrapText="1"/>
    </xf>
    <xf numFmtId="170" fontId="6" fillId="33" borderId="10" xfId="0" applyNumberFormat="1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right" vertical="top" wrapText="1"/>
    </xf>
    <xf numFmtId="0" fontId="8" fillId="33" borderId="19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3" fontId="6" fillId="33" borderId="1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 wrapText="1"/>
    </xf>
    <xf numFmtId="169" fontId="6" fillId="33" borderId="10" xfId="0" applyNumberFormat="1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vertical="top" wrapText="1"/>
    </xf>
    <xf numFmtId="168" fontId="6" fillId="33" borderId="13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right" vertical="top" wrapText="1"/>
    </xf>
    <xf numFmtId="168" fontId="6" fillId="33" borderId="14" xfId="0" applyNumberFormat="1" applyFont="1" applyFill="1" applyBorder="1" applyAlignment="1">
      <alignment horizontal="center" vertical="top" wrapText="1"/>
    </xf>
    <xf numFmtId="168" fontId="6" fillId="33" borderId="12" xfId="0" applyNumberFormat="1" applyFont="1" applyFill="1" applyBorder="1" applyAlignment="1">
      <alignment horizontal="center" vertical="top" wrapText="1"/>
    </xf>
    <xf numFmtId="168" fontId="9" fillId="33" borderId="13" xfId="0" applyNumberFormat="1" applyFont="1" applyFill="1" applyBorder="1" applyAlignment="1">
      <alignment horizontal="center" vertical="top" wrapText="1"/>
    </xf>
    <xf numFmtId="168" fontId="9" fillId="33" borderId="14" xfId="0" applyNumberFormat="1" applyFont="1" applyFill="1" applyBorder="1" applyAlignment="1">
      <alignment horizontal="center" vertical="top" wrapText="1"/>
    </xf>
    <xf numFmtId="168" fontId="9" fillId="33" borderId="12" xfId="0" applyNumberFormat="1" applyFont="1" applyFill="1" applyBorder="1" applyAlignment="1">
      <alignment horizontal="center" vertical="top" wrapText="1"/>
    </xf>
    <xf numFmtId="170" fontId="6" fillId="33" borderId="0" xfId="0" applyNumberFormat="1" applyFont="1" applyFill="1" applyAlignment="1">
      <alignment vertical="top" wrapText="1"/>
    </xf>
    <xf numFmtId="2" fontId="6" fillId="33" borderId="0" xfId="0" applyNumberFormat="1" applyFont="1" applyFill="1" applyAlignment="1">
      <alignment vertical="top" wrapText="1"/>
    </xf>
    <xf numFmtId="168" fontId="6" fillId="33" borderId="0" xfId="0" applyNumberFormat="1" applyFont="1" applyFill="1" applyAlignment="1">
      <alignment vertical="top" wrapText="1"/>
    </xf>
    <xf numFmtId="174" fontId="6" fillId="33" borderId="0" xfId="0" applyNumberFormat="1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0"/>
  <sheetViews>
    <sheetView tabSelected="1" zoomScalePageLayoutView="0" workbookViewId="0" topLeftCell="A1">
      <pane xSplit="5" ySplit="2" topLeftCell="F2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9" sqref="E19"/>
    </sheetView>
  </sheetViews>
  <sheetFormatPr defaultColWidth="9.00390625" defaultRowHeight="12.75"/>
  <cols>
    <col min="1" max="1" width="3.125" style="85" customWidth="1"/>
    <col min="2" max="2" width="17.625" style="85" customWidth="1"/>
    <col min="3" max="3" width="6.25390625" style="85" customWidth="1"/>
    <col min="4" max="4" width="5.375" style="85" customWidth="1"/>
    <col min="5" max="5" width="33.625" style="85" customWidth="1"/>
    <col min="6" max="6" width="10.375" style="85" customWidth="1"/>
    <col min="7" max="8" width="9.625" style="85" customWidth="1"/>
    <col min="9" max="9" width="9.75390625" style="85" customWidth="1"/>
    <col min="10" max="10" width="9.00390625" style="85" customWidth="1"/>
    <col min="11" max="11" width="9.125" style="85" customWidth="1"/>
  </cols>
  <sheetData>
    <row r="1" spans="1:10" ht="30" customHeight="1">
      <c r="A1" s="83" t="s">
        <v>277</v>
      </c>
      <c r="B1" s="83"/>
      <c r="C1" s="84"/>
      <c r="D1" s="84"/>
      <c r="E1" s="84"/>
      <c r="F1" s="84"/>
      <c r="G1" s="84"/>
      <c r="H1" s="84"/>
      <c r="I1" s="84"/>
      <c r="J1" s="84"/>
    </row>
    <row r="2" spans="1:10" ht="45.75" customHeight="1">
      <c r="A2" s="86" t="s">
        <v>1</v>
      </c>
      <c r="B2" s="87" t="s">
        <v>0</v>
      </c>
      <c r="C2" s="88"/>
      <c r="D2" s="89" t="s">
        <v>38</v>
      </c>
      <c r="E2" s="35"/>
      <c r="F2" s="86" t="s">
        <v>36</v>
      </c>
      <c r="G2" s="86" t="s">
        <v>278</v>
      </c>
      <c r="H2" s="86" t="s">
        <v>279</v>
      </c>
      <c r="I2" s="86" t="s">
        <v>280</v>
      </c>
      <c r="J2" s="46" t="s">
        <v>37</v>
      </c>
    </row>
    <row r="3" spans="1:10" ht="23.25" customHeight="1">
      <c r="A3" s="60">
        <v>1</v>
      </c>
      <c r="B3" s="71" t="s">
        <v>267</v>
      </c>
      <c r="C3" s="72"/>
      <c r="D3" s="40" t="s">
        <v>39</v>
      </c>
      <c r="E3" s="90" t="s">
        <v>193</v>
      </c>
      <c r="F3" s="32">
        <v>9.922</v>
      </c>
      <c r="G3" s="32">
        <v>2.646</v>
      </c>
      <c r="H3" s="32">
        <v>0</v>
      </c>
      <c r="I3" s="32"/>
      <c r="J3" s="8">
        <f>SUM(H3/G3)*100</f>
        <v>0</v>
      </c>
    </row>
    <row r="4" spans="1:10" ht="23.25" customHeight="1">
      <c r="A4" s="64"/>
      <c r="B4" s="73"/>
      <c r="C4" s="74"/>
      <c r="D4" s="40" t="s">
        <v>40</v>
      </c>
      <c r="E4" s="90" t="s">
        <v>193</v>
      </c>
      <c r="F4" s="7">
        <v>30</v>
      </c>
      <c r="G4" s="7">
        <v>8</v>
      </c>
      <c r="H4" s="7">
        <v>0</v>
      </c>
      <c r="I4" s="8"/>
      <c r="J4" s="8">
        <f>SUM(H4/G4)*100</f>
        <v>0</v>
      </c>
    </row>
    <row r="5" spans="1:10" ht="42">
      <c r="A5" s="64"/>
      <c r="B5" s="73"/>
      <c r="C5" s="74"/>
      <c r="D5" s="47" t="s">
        <v>41</v>
      </c>
      <c r="E5" s="33" t="s">
        <v>105</v>
      </c>
      <c r="F5" s="1" t="s">
        <v>108</v>
      </c>
      <c r="G5" s="1" t="s">
        <v>108</v>
      </c>
      <c r="H5" s="3">
        <v>0</v>
      </c>
      <c r="I5" s="6"/>
      <c r="J5" s="2">
        <v>0</v>
      </c>
    </row>
    <row r="6" spans="1:10" ht="12.75">
      <c r="A6" s="61"/>
      <c r="B6" s="75"/>
      <c r="C6" s="76"/>
      <c r="D6" s="49"/>
      <c r="E6" s="33" t="s">
        <v>104</v>
      </c>
      <c r="F6" s="43">
        <v>0</v>
      </c>
      <c r="G6" s="7">
        <v>0</v>
      </c>
      <c r="H6" s="7">
        <v>0</v>
      </c>
      <c r="I6" s="8"/>
      <c r="J6" s="8">
        <v>0</v>
      </c>
    </row>
    <row r="7" spans="1:10" ht="34.5" customHeight="1">
      <c r="A7" s="60">
        <v>2</v>
      </c>
      <c r="B7" s="71" t="s">
        <v>47</v>
      </c>
      <c r="C7" s="72"/>
      <c r="D7" s="39" t="s">
        <v>39</v>
      </c>
      <c r="E7" s="91" t="s">
        <v>116</v>
      </c>
      <c r="F7" s="8">
        <v>300</v>
      </c>
      <c r="G7" s="4">
        <v>241.51</v>
      </c>
      <c r="H7" s="5">
        <v>241.51</v>
      </c>
      <c r="I7" s="43">
        <v>241.51</v>
      </c>
      <c r="J7" s="8">
        <v>98.8</v>
      </c>
    </row>
    <row r="8" spans="1:10" ht="33.75" customHeight="1">
      <c r="A8" s="61"/>
      <c r="B8" s="75"/>
      <c r="C8" s="76"/>
      <c r="D8" s="39" t="s">
        <v>40</v>
      </c>
      <c r="E8" s="91" t="s">
        <v>116</v>
      </c>
      <c r="F8" s="43">
        <v>106</v>
      </c>
      <c r="G8" s="7">
        <v>85</v>
      </c>
      <c r="H8" s="43">
        <v>83</v>
      </c>
      <c r="I8" s="43"/>
      <c r="J8" s="8">
        <f>SUM(H8/G8)*100</f>
        <v>97.6470588235294</v>
      </c>
    </row>
    <row r="9" spans="1:10" ht="26.25" customHeight="1">
      <c r="A9" s="60">
        <v>3</v>
      </c>
      <c r="B9" s="77" t="s">
        <v>48</v>
      </c>
      <c r="C9" s="47" t="s">
        <v>128</v>
      </c>
      <c r="D9" s="92" t="s">
        <v>39</v>
      </c>
      <c r="E9" s="93" t="s">
        <v>262</v>
      </c>
      <c r="F9" s="5">
        <v>291760.05391</v>
      </c>
      <c r="G9" s="5">
        <v>297047.97116</v>
      </c>
      <c r="H9" s="5">
        <v>297273.015</v>
      </c>
      <c r="I9" s="5">
        <v>294668.44164</v>
      </c>
      <c r="J9" s="8">
        <v>100.2</v>
      </c>
    </row>
    <row r="10" spans="1:10" ht="23.25" customHeight="1">
      <c r="A10" s="64"/>
      <c r="B10" s="78"/>
      <c r="C10" s="48"/>
      <c r="D10" s="41" t="s">
        <v>40</v>
      </c>
      <c r="E10" s="94" t="s">
        <v>128</v>
      </c>
      <c r="F10" s="7">
        <v>261800</v>
      </c>
      <c r="G10" s="7">
        <v>261800</v>
      </c>
      <c r="H10" s="7">
        <v>265216</v>
      </c>
      <c r="I10" s="8"/>
      <c r="J10" s="8">
        <f>SUM(H10/G10)*100</f>
        <v>101.30481283422459</v>
      </c>
    </row>
    <row r="11" spans="1:10" ht="33.75">
      <c r="A11" s="64"/>
      <c r="B11" s="78"/>
      <c r="C11" s="48"/>
      <c r="D11" s="53" t="s">
        <v>41</v>
      </c>
      <c r="E11" s="33" t="s">
        <v>10</v>
      </c>
      <c r="F11" s="9">
        <v>0.25</v>
      </c>
      <c r="G11" s="9">
        <v>0.25</v>
      </c>
      <c r="H11" s="8">
        <v>25.6</v>
      </c>
      <c r="I11" s="43"/>
      <c r="J11" s="8">
        <f>SUM(H11/G11)</f>
        <v>102.4</v>
      </c>
    </row>
    <row r="12" spans="1:10" ht="23.25" customHeight="1">
      <c r="A12" s="64"/>
      <c r="B12" s="78"/>
      <c r="C12" s="48"/>
      <c r="D12" s="54"/>
      <c r="E12" s="33" t="s">
        <v>11</v>
      </c>
      <c r="F12" s="10">
        <v>0.175</v>
      </c>
      <c r="G12" s="10">
        <v>0.175</v>
      </c>
      <c r="H12" s="8">
        <v>16.6</v>
      </c>
      <c r="I12" s="43"/>
      <c r="J12" s="8">
        <f>SUM(G12/H12)*10000</f>
        <v>105.42168674698794</v>
      </c>
    </row>
    <row r="13" spans="1:10" ht="33.75">
      <c r="A13" s="64"/>
      <c r="B13" s="78"/>
      <c r="C13" s="49"/>
      <c r="D13" s="55"/>
      <c r="E13" s="33" t="s">
        <v>12</v>
      </c>
      <c r="F13" s="10">
        <v>0.145</v>
      </c>
      <c r="G13" s="10">
        <v>0.145</v>
      </c>
      <c r="H13" s="8">
        <v>13.9</v>
      </c>
      <c r="I13" s="43"/>
      <c r="J13" s="8">
        <f>SUM(G13/H13)*10000</f>
        <v>104.31654676258992</v>
      </c>
    </row>
    <row r="14" spans="1:10" ht="27" customHeight="1">
      <c r="A14" s="64"/>
      <c r="B14" s="78"/>
      <c r="C14" s="65" t="s">
        <v>129</v>
      </c>
      <c r="D14" s="92" t="s">
        <v>39</v>
      </c>
      <c r="E14" s="93" t="s">
        <v>42</v>
      </c>
      <c r="F14" s="5">
        <v>11065.24211</v>
      </c>
      <c r="G14" s="29">
        <v>11535.57193</v>
      </c>
      <c r="H14" s="5">
        <v>11608.818</v>
      </c>
      <c r="I14" s="5">
        <v>11376.618</v>
      </c>
      <c r="J14" s="8">
        <v>99.6</v>
      </c>
    </row>
    <row r="15" spans="1:10" ht="30" customHeight="1">
      <c r="A15" s="64"/>
      <c r="B15" s="78"/>
      <c r="C15" s="65"/>
      <c r="D15" s="42" t="s">
        <v>40</v>
      </c>
      <c r="E15" s="94" t="s">
        <v>129</v>
      </c>
      <c r="F15" s="7">
        <v>27000</v>
      </c>
      <c r="G15" s="7">
        <v>27000</v>
      </c>
      <c r="H15" s="7">
        <v>27320</v>
      </c>
      <c r="I15" s="8"/>
      <c r="J15" s="8">
        <f>SUM(H15/G15)*100</f>
        <v>101.18518518518518</v>
      </c>
    </row>
    <row r="16" spans="1:10" ht="33.75">
      <c r="A16" s="64"/>
      <c r="B16" s="78"/>
      <c r="C16" s="65"/>
      <c r="D16" s="53" t="s">
        <v>41</v>
      </c>
      <c r="E16" s="33" t="s">
        <v>10</v>
      </c>
      <c r="F16" s="12">
        <v>0.32</v>
      </c>
      <c r="G16" s="10">
        <v>0.32</v>
      </c>
      <c r="H16" s="8">
        <v>31.7</v>
      </c>
      <c r="I16" s="43"/>
      <c r="J16" s="8">
        <f>SUM(H16/G16)</f>
        <v>99.0625</v>
      </c>
    </row>
    <row r="17" spans="1:10" ht="22.5">
      <c r="A17" s="64"/>
      <c r="B17" s="78"/>
      <c r="C17" s="65"/>
      <c r="D17" s="54"/>
      <c r="E17" s="33" t="s">
        <v>141</v>
      </c>
      <c r="F17" s="95">
        <v>17.8</v>
      </c>
      <c r="G17" s="11">
        <v>17.8</v>
      </c>
      <c r="H17" s="8">
        <v>17.8</v>
      </c>
      <c r="I17" s="43"/>
      <c r="J17" s="8">
        <f>SUM(H17/G17)*100</f>
        <v>100</v>
      </c>
    </row>
    <row r="18" spans="1:10" ht="22.5">
      <c r="A18" s="64"/>
      <c r="B18" s="78"/>
      <c r="C18" s="65"/>
      <c r="D18" s="55"/>
      <c r="E18" s="33" t="s">
        <v>142</v>
      </c>
      <c r="F18" s="12">
        <v>0.06</v>
      </c>
      <c r="G18" s="10">
        <v>0.06</v>
      </c>
      <c r="H18" s="8">
        <v>5.2</v>
      </c>
      <c r="I18" s="43"/>
      <c r="J18" s="8">
        <f>SUM(G18/H18)*10000</f>
        <v>115.38461538461537</v>
      </c>
    </row>
    <row r="19" spans="1:10" ht="18.75" customHeight="1">
      <c r="A19" s="64"/>
      <c r="B19" s="78"/>
      <c r="C19" s="65" t="s">
        <v>113</v>
      </c>
      <c r="D19" s="45" t="s">
        <v>39</v>
      </c>
      <c r="E19" s="93" t="s">
        <v>42</v>
      </c>
      <c r="F19" s="5">
        <v>30350.73765</v>
      </c>
      <c r="G19" s="5">
        <v>30350.73765</v>
      </c>
      <c r="H19" s="5">
        <v>30265.169</v>
      </c>
      <c r="I19" s="5">
        <v>29322.084</v>
      </c>
      <c r="J19" s="8">
        <v>101.3</v>
      </c>
    </row>
    <row r="20" spans="1:10" ht="33" customHeight="1">
      <c r="A20" s="64"/>
      <c r="B20" s="78"/>
      <c r="C20" s="65"/>
      <c r="D20" s="50" t="s">
        <v>40</v>
      </c>
      <c r="E20" s="96" t="s">
        <v>153</v>
      </c>
      <c r="F20" s="7">
        <v>78090</v>
      </c>
      <c r="G20" s="7">
        <v>78090</v>
      </c>
      <c r="H20" s="7">
        <v>82567</v>
      </c>
      <c r="I20" s="4"/>
      <c r="J20" s="8">
        <f aca="true" t="shared" si="0" ref="J20:J26">SUM(H20/G20)*100</f>
        <v>105.73312844154181</v>
      </c>
    </row>
    <row r="21" spans="1:10" ht="31.5">
      <c r="A21" s="64"/>
      <c r="B21" s="78"/>
      <c r="C21" s="65"/>
      <c r="D21" s="51"/>
      <c r="E21" s="96" t="s">
        <v>154</v>
      </c>
      <c r="F21" s="7">
        <v>7160</v>
      </c>
      <c r="G21" s="7">
        <v>7160</v>
      </c>
      <c r="H21" s="7">
        <v>24398</v>
      </c>
      <c r="I21" s="4"/>
      <c r="J21" s="8">
        <f t="shared" si="0"/>
        <v>340.75418994413405</v>
      </c>
    </row>
    <row r="22" spans="1:10" ht="31.5">
      <c r="A22" s="64"/>
      <c r="B22" s="78"/>
      <c r="C22" s="65"/>
      <c r="D22" s="51"/>
      <c r="E22" s="96" t="s">
        <v>155</v>
      </c>
      <c r="F22" s="7">
        <v>13420</v>
      </c>
      <c r="G22" s="7">
        <v>13420</v>
      </c>
      <c r="H22" s="7">
        <v>13493</v>
      </c>
      <c r="I22" s="4"/>
      <c r="J22" s="8">
        <f t="shared" si="0"/>
        <v>100.54396423248882</v>
      </c>
    </row>
    <row r="23" spans="1:10" ht="45">
      <c r="A23" s="64"/>
      <c r="B23" s="78"/>
      <c r="C23" s="65"/>
      <c r="D23" s="52"/>
      <c r="E23" s="94" t="s">
        <v>139</v>
      </c>
      <c r="F23" s="7">
        <v>17360</v>
      </c>
      <c r="G23" s="7">
        <v>17360</v>
      </c>
      <c r="H23" s="7">
        <v>22434</v>
      </c>
      <c r="I23" s="4"/>
      <c r="J23" s="8">
        <f t="shared" si="0"/>
        <v>129.22811059907835</v>
      </c>
    </row>
    <row r="24" spans="1:10" ht="31.5">
      <c r="A24" s="64"/>
      <c r="B24" s="78"/>
      <c r="C24" s="65"/>
      <c r="D24" s="50" t="s">
        <v>41</v>
      </c>
      <c r="E24" s="91" t="s">
        <v>10</v>
      </c>
      <c r="F24" s="8">
        <v>9</v>
      </c>
      <c r="G24" s="8">
        <v>9</v>
      </c>
      <c r="H24" s="8">
        <v>9.1</v>
      </c>
      <c r="I24" s="4"/>
      <c r="J24" s="8">
        <f t="shared" si="0"/>
        <v>101.11111111111111</v>
      </c>
    </row>
    <row r="25" spans="1:10" ht="33.75">
      <c r="A25" s="64"/>
      <c r="B25" s="78"/>
      <c r="C25" s="65"/>
      <c r="D25" s="51"/>
      <c r="E25" s="33" t="s">
        <v>143</v>
      </c>
      <c r="F25" s="7">
        <v>220</v>
      </c>
      <c r="G25" s="7">
        <v>220</v>
      </c>
      <c r="H25" s="7">
        <v>222</v>
      </c>
      <c r="I25" s="4"/>
      <c r="J25" s="8">
        <f t="shared" si="0"/>
        <v>100.9090909090909</v>
      </c>
    </row>
    <row r="26" spans="1:10" ht="33.75">
      <c r="A26" s="64"/>
      <c r="B26" s="78"/>
      <c r="C26" s="65"/>
      <c r="D26" s="52"/>
      <c r="E26" s="33" t="s">
        <v>144</v>
      </c>
      <c r="F26" s="8">
        <v>10</v>
      </c>
      <c r="G26" s="8">
        <v>10</v>
      </c>
      <c r="H26" s="8">
        <v>10</v>
      </c>
      <c r="I26" s="4"/>
      <c r="J26" s="8">
        <f t="shared" si="0"/>
        <v>100</v>
      </c>
    </row>
    <row r="27" spans="1:10" ht="26.25">
      <c r="A27" s="64"/>
      <c r="B27" s="78"/>
      <c r="C27" s="65" t="s">
        <v>152</v>
      </c>
      <c r="D27" s="40" t="s">
        <v>39</v>
      </c>
      <c r="E27" s="93" t="s">
        <v>152</v>
      </c>
      <c r="F27" s="32">
        <v>90442.02833</v>
      </c>
      <c r="G27" s="29">
        <v>94889.17853</v>
      </c>
      <c r="H27" s="5">
        <v>89683.677</v>
      </c>
      <c r="I27" s="5">
        <v>89043.596</v>
      </c>
      <c r="J27" s="8">
        <v>101.5</v>
      </c>
    </row>
    <row r="28" spans="1:10" ht="29.25">
      <c r="A28" s="64"/>
      <c r="B28" s="78"/>
      <c r="C28" s="65"/>
      <c r="D28" s="40" t="s">
        <v>40</v>
      </c>
      <c r="E28" s="93" t="s">
        <v>152</v>
      </c>
      <c r="F28" s="7">
        <v>180200</v>
      </c>
      <c r="G28" s="7">
        <v>180200</v>
      </c>
      <c r="H28" s="7">
        <v>185984</v>
      </c>
      <c r="I28" s="5"/>
      <c r="J28" s="8">
        <f>SUM(H28/G28)*100</f>
        <v>103.20976692563816</v>
      </c>
    </row>
    <row r="29" spans="1:10" ht="42">
      <c r="A29" s="64"/>
      <c r="B29" s="78"/>
      <c r="C29" s="65"/>
      <c r="D29" s="47" t="s">
        <v>41</v>
      </c>
      <c r="E29" s="33" t="s">
        <v>105</v>
      </c>
      <c r="F29" s="1" t="s">
        <v>108</v>
      </c>
      <c r="G29" s="1" t="s">
        <v>108</v>
      </c>
      <c r="H29" s="8">
        <v>9.8</v>
      </c>
      <c r="I29" s="5"/>
      <c r="J29" s="8">
        <v>100</v>
      </c>
    </row>
    <row r="30" spans="1:10" ht="12.75">
      <c r="A30" s="61"/>
      <c r="B30" s="79"/>
      <c r="C30" s="65"/>
      <c r="D30" s="49"/>
      <c r="E30" s="33" t="s">
        <v>104</v>
      </c>
      <c r="F30" s="46">
        <v>0</v>
      </c>
      <c r="G30" s="3">
        <v>0</v>
      </c>
      <c r="H30" s="7">
        <v>0</v>
      </c>
      <c r="I30" s="4"/>
      <c r="J30" s="8">
        <v>100</v>
      </c>
    </row>
    <row r="31" spans="1:10" ht="21.75" customHeight="1">
      <c r="A31" s="60">
        <v>4</v>
      </c>
      <c r="B31" s="77" t="s">
        <v>49</v>
      </c>
      <c r="C31" s="47" t="s">
        <v>208</v>
      </c>
      <c r="D31" s="45" t="s">
        <v>39</v>
      </c>
      <c r="E31" s="90" t="s">
        <v>261</v>
      </c>
      <c r="F31" s="5">
        <v>9018.13</v>
      </c>
      <c r="G31" s="4">
        <v>10010.12</v>
      </c>
      <c r="H31" s="4">
        <v>10828.9</v>
      </c>
      <c r="I31" s="4">
        <v>10010.1</v>
      </c>
      <c r="J31" s="8">
        <v>96.9</v>
      </c>
    </row>
    <row r="32" spans="1:10" ht="22.5" customHeight="1">
      <c r="A32" s="64"/>
      <c r="B32" s="78"/>
      <c r="C32" s="48"/>
      <c r="D32" s="38" t="s">
        <v>40</v>
      </c>
      <c r="E32" s="93" t="s">
        <v>268</v>
      </c>
      <c r="F32" s="7">
        <v>6717</v>
      </c>
      <c r="G32" s="7">
        <v>7456</v>
      </c>
      <c r="H32" s="7">
        <v>7571</v>
      </c>
      <c r="I32" s="8"/>
      <c r="J32" s="8">
        <f aca="true" t="shared" si="1" ref="J32:J46">SUM(H32/G32)*100</f>
        <v>101.54238197424891</v>
      </c>
    </row>
    <row r="33" spans="1:10" ht="56.25">
      <c r="A33" s="64"/>
      <c r="B33" s="78"/>
      <c r="C33" s="48"/>
      <c r="D33" s="65" t="s">
        <v>270</v>
      </c>
      <c r="E33" s="94" t="s">
        <v>269</v>
      </c>
      <c r="F33" s="7">
        <v>98</v>
      </c>
      <c r="G33" s="7">
        <v>98</v>
      </c>
      <c r="H33" s="7">
        <v>100</v>
      </c>
      <c r="I33" s="8"/>
      <c r="J33" s="8">
        <v>100</v>
      </c>
    </row>
    <row r="34" spans="1:10" ht="36" customHeight="1">
      <c r="A34" s="64"/>
      <c r="B34" s="78"/>
      <c r="C34" s="48"/>
      <c r="D34" s="65"/>
      <c r="E34" s="94" t="s">
        <v>281</v>
      </c>
      <c r="F34" s="7"/>
      <c r="G34" s="7">
        <v>100</v>
      </c>
      <c r="H34" s="7">
        <v>100</v>
      </c>
      <c r="I34" s="8"/>
      <c r="J34" s="8">
        <f t="shared" si="1"/>
        <v>100</v>
      </c>
    </row>
    <row r="35" spans="1:10" ht="12.75">
      <c r="A35" s="64"/>
      <c r="B35" s="78"/>
      <c r="C35" s="49"/>
      <c r="D35" s="65"/>
      <c r="E35" s="94" t="s">
        <v>104</v>
      </c>
      <c r="F35" s="7">
        <v>0</v>
      </c>
      <c r="G35" s="7">
        <v>0</v>
      </c>
      <c r="H35" s="7">
        <v>0</v>
      </c>
      <c r="I35" s="8"/>
      <c r="J35" s="8">
        <v>100</v>
      </c>
    </row>
    <row r="36" spans="1:10" ht="26.25">
      <c r="A36" s="64"/>
      <c r="B36" s="78"/>
      <c r="C36" s="50" t="s">
        <v>204</v>
      </c>
      <c r="D36" s="45" t="s">
        <v>39</v>
      </c>
      <c r="E36" s="90" t="s">
        <v>271</v>
      </c>
      <c r="F36" s="5">
        <v>881.253</v>
      </c>
      <c r="G36" s="5">
        <v>881.253</v>
      </c>
      <c r="H36" s="8">
        <v>906.4</v>
      </c>
      <c r="I36" s="8">
        <v>830.1</v>
      </c>
      <c r="J36" s="8">
        <v>91</v>
      </c>
    </row>
    <row r="37" spans="1:10" ht="23.25" customHeight="1">
      <c r="A37" s="64"/>
      <c r="B37" s="78"/>
      <c r="C37" s="51"/>
      <c r="D37" s="38" t="s">
        <v>40</v>
      </c>
      <c r="E37" s="93" t="s">
        <v>268</v>
      </c>
      <c r="F37" s="7">
        <v>1290</v>
      </c>
      <c r="G37" s="7">
        <v>1290</v>
      </c>
      <c r="H37" s="7">
        <v>1166</v>
      </c>
      <c r="I37" s="8"/>
      <c r="J37" s="8">
        <f t="shared" si="1"/>
        <v>90.3875968992248</v>
      </c>
    </row>
    <row r="38" spans="1:10" ht="56.25">
      <c r="A38" s="64"/>
      <c r="B38" s="78"/>
      <c r="C38" s="51"/>
      <c r="D38" s="65" t="s">
        <v>270</v>
      </c>
      <c r="E38" s="94" t="s">
        <v>269</v>
      </c>
      <c r="F38" s="7">
        <v>98</v>
      </c>
      <c r="G38" s="7">
        <v>98</v>
      </c>
      <c r="H38" s="7">
        <v>100</v>
      </c>
      <c r="I38" s="8"/>
      <c r="J38" s="8">
        <v>100</v>
      </c>
    </row>
    <row r="39" spans="1:10" ht="36" customHeight="1">
      <c r="A39" s="64"/>
      <c r="B39" s="78"/>
      <c r="C39" s="51"/>
      <c r="D39" s="65"/>
      <c r="E39" s="94" t="s">
        <v>281</v>
      </c>
      <c r="F39" s="7"/>
      <c r="G39" s="7">
        <v>100</v>
      </c>
      <c r="H39" s="7">
        <v>100</v>
      </c>
      <c r="I39" s="8"/>
      <c r="J39" s="8">
        <f t="shared" si="1"/>
        <v>100</v>
      </c>
    </row>
    <row r="40" spans="1:10" ht="12.75">
      <c r="A40" s="64"/>
      <c r="B40" s="78"/>
      <c r="C40" s="52"/>
      <c r="D40" s="65"/>
      <c r="E40" s="94" t="s">
        <v>104</v>
      </c>
      <c r="F40" s="7">
        <v>0</v>
      </c>
      <c r="G40" s="7">
        <v>0</v>
      </c>
      <c r="H40" s="7">
        <v>0</v>
      </c>
      <c r="I40" s="8"/>
      <c r="J40" s="8">
        <v>100</v>
      </c>
    </row>
    <row r="41" spans="1:10" ht="22.5" customHeight="1">
      <c r="A41" s="64"/>
      <c r="B41" s="78"/>
      <c r="C41" s="50" t="s">
        <v>106</v>
      </c>
      <c r="D41" s="45" t="s">
        <v>39</v>
      </c>
      <c r="E41" s="90" t="s">
        <v>271</v>
      </c>
      <c r="F41" s="5">
        <v>11895.88</v>
      </c>
      <c r="G41" s="5">
        <v>10903.89</v>
      </c>
      <c r="H41" s="5">
        <v>9471.2</v>
      </c>
      <c r="I41" s="8">
        <v>8770.2</v>
      </c>
      <c r="J41" s="8">
        <v>80</v>
      </c>
    </row>
    <row r="42" spans="1:10" ht="23.25" customHeight="1">
      <c r="A42" s="64"/>
      <c r="B42" s="78"/>
      <c r="C42" s="51"/>
      <c r="D42" s="47" t="s">
        <v>40</v>
      </c>
      <c r="E42" s="96" t="s">
        <v>272</v>
      </c>
      <c r="F42" s="7">
        <v>34810</v>
      </c>
      <c r="G42" s="7">
        <v>31907</v>
      </c>
      <c r="H42" s="7">
        <v>22190</v>
      </c>
      <c r="I42" s="8"/>
      <c r="J42" s="8">
        <f t="shared" si="1"/>
        <v>69.54586767793901</v>
      </c>
    </row>
    <row r="43" spans="1:10" ht="21" customHeight="1">
      <c r="A43" s="64"/>
      <c r="B43" s="78"/>
      <c r="C43" s="51"/>
      <c r="D43" s="48"/>
      <c r="E43" s="96" t="s">
        <v>273</v>
      </c>
      <c r="F43" s="18">
        <v>4800</v>
      </c>
      <c r="G43" s="7">
        <v>4250</v>
      </c>
      <c r="H43" s="43">
        <v>2789</v>
      </c>
      <c r="I43" s="43"/>
      <c r="J43" s="8">
        <f t="shared" si="1"/>
        <v>65.62352941176471</v>
      </c>
    </row>
    <row r="44" spans="1:10" ht="21">
      <c r="A44" s="64"/>
      <c r="B44" s="78"/>
      <c r="C44" s="51"/>
      <c r="D44" s="49"/>
      <c r="E44" s="96" t="s">
        <v>159</v>
      </c>
      <c r="F44" s="18">
        <v>14650</v>
      </c>
      <c r="G44" s="7">
        <v>14057</v>
      </c>
      <c r="H44" s="43">
        <v>9695</v>
      </c>
      <c r="I44" s="43"/>
      <c r="J44" s="8">
        <f t="shared" si="1"/>
        <v>68.96919684143131</v>
      </c>
    </row>
    <row r="45" spans="1:10" ht="56.25">
      <c r="A45" s="64"/>
      <c r="B45" s="78"/>
      <c r="C45" s="51"/>
      <c r="D45" s="97" t="s">
        <v>41</v>
      </c>
      <c r="E45" s="94" t="s">
        <v>269</v>
      </c>
      <c r="F45" s="7">
        <v>90</v>
      </c>
      <c r="G45" s="7">
        <v>90</v>
      </c>
      <c r="H45" s="43">
        <v>98</v>
      </c>
      <c r="I45" s="43"/>
      <c r="J45" s="8">
        <v>100</v>
      </c>
    </row>
    <row r="46" spans="1:10" ht="34.5" customHeight="1">
      <c r="A46" s="64"/>
      <c r="B46" s="78"/>
      <c r="C46" s="51"/>
      <c r="D46" s="98"/>
      <c r="E46" s="94" t="s">
        <v>281</v>
      </c>
      <c r="F46" s="7"/>
      <c r="G46" s="7">
        <v>100</v>
      </c>
      <c r="H46" s="43">
        <v>100</v>
      </c>
      <c r="I46" s="43"/>
      <c r="J46" s="8">
        <f t="shared" si="1"/>
        <v>100</v>
      </c>
    </row>
    <row r="47" spans="1:10" ht="12.75">
      <c r="A47" s="64"/>
      <c r="B47" s="78"/>
      <c r="C47" s="52"/>
      <c r="D47" s="99"/>
      <c r="E47" s="94" t="s">
        <v>104</v>
      </c>
      <c r="F47" s="7">
        <v>0</v>
      </c>
      <c r="G47" s="7">
        <v>0</v>
      </c>
      <c r="H47" s="43">
        <v>0</v>
      </c>
      <c r="I47" s="43"/>
      <c r="J47" s="8">
        <v>100</v>
      </c>
    </row>
    <row r="48" spans="1:10" ht="19.5" customHeight="1">
      <c r="A48" s="36"/>
      <c r="B48" s="78"/>
      <c r="C48" s="53" t="s">
        <v>151</v>
      </c>
      <c r="D48" s="45" t="s">
        <v>39</v>
      </c>
      <c r="E48" s="33" t="s">
        <v>151</v>
      </c>
      <c r="F48" s="43">
        <v>1704.737</v>
      </c>
      <c r="G48" s="5">
        <v>1704.737</v>
      </c>
      <c r="H48" s="43">
        <v>1812.7</v>
      </c>
      <c r="I48" s="43">
        <v>1704.7</v>
      </c>
      <c r="J48" s="8">
        <v>97</v>
      </c>
    </row>
    <row r="49" spans="1:10" ht="22.5" customHeight="1">
      <c r="A49" s="36"/>
      <c r="B49" s="78"/>
      <c r="C49" s="54"/>
      <c r="D49" s="42" t="s">
        <v>40</v>
      </c>
      <c r="E49" s="33" t="s">
        <v>151</v>
      </c>
      <c r="F49" s="43">
        <v>132045</v>
      </c>
      <c r="G49" s="7">
        <v>132045</v>
      </c>
      <c r="H49" s="43">
        <v>132029</v>
      </c>
      <c r="I49" s="43"/>
      <c r="J49" s="8">
        <f>SUM(H49/G49)*100</f>
        <v>99.98788291870196</v>
      </c>
    </row>
    <row r="50" spans="1:10" ht="20.25" customHeight="1">
      <c r="A50" s="36"/>
      <c r="B50" s="78"/>
      <c r="C50" s="54"/>
      <c r="D50" s="47" t="s">
        <v>41</v>
      </c>
      <c r="E50" s="34" t="s">
        <v>160</v>
      </c>
      <c r="F50" s="1" t="s">
        <v>161</v>
      </c>
      <c r="G50" s="1" t="s">
        <v>161</v>
      </c>
      <c r="H50" s="43">
        <v>2</v>
      </c>
      <c r="I50" s="43"/>
      <c r="J50" s="2">
        <v>100</v>
      </c>
    </row>
    <row r="51" spans="1:10" ht="31.5">
      <c r="A51" s="36"/>
      <c r="B51" s="79"/>
      <c r="C51" s="55"/>
      <c r="D51" s="49"/>
      <c r="E51" s="34" t="s">
        <v>162</v>
      </c>
      <c r="F51" s="46" t="s">
        <v>163</v>
      </c>
      <c r="G51" s="46" t="s">
        <v>163</v>
      </c>
      <c r="H51" s="46" t="s">
        <v>163</v>
      </c>
      <c r="I51" s="43"/>
      <c r="J51" s="8">
        <v>100</v>
      </c>
    </row>
    <row r="52" spans="1:10" ht="33" customHeight="1">
      <c r="A52" s="35">
        <v>5</v>
      </c>
      <c r="B52" s="77" t="s">
        <v>51</v>
      </c>
      <c r="C52" s="67" t="s">
        <v>208</v>
      </c>
      <c r="D52" s="45" t="s">
        <v>39</v>
      </c>
      <c r="E52" s="90" t="s">
        <v>260</v>
      </c>
      <c r="F52" s="26">
        <v>127658.98</v>
      </c>
      <c r="G52" s="5">
        <v>126989.18</v>
      </c>
      <c r="H52" s="8">
        <v>121235.6</v>
      </c>
      <c r="I52" s="43">
        <v>121083.6</v>
      </c>
      <c r="J52" s="8">
        <v>97.4</v>
      </c>
    </row>
    <row r="53" spans="1:10" ht="29.25">
      <c r="A53" s="36"/>
      <c r="B53" s="78"/>
      <c r="C53" s="67"/>
      <c r="D53" s="45" t="s">
        <v>40</v>
      </c>
      <c r="E53" s="90" t="s">
        <v>164</v>
      </c>
      <c r="F53" s="26">
        <v>101400</v>
      </c>
      <c r="G53" s="7">
        <v>94640</v>
      </c>
      <c r="H53" s="7">
        <v>89910</v>
      </c>
      <c r="I53" s="43"/>
      <c r="J53" s="8">
        <f>SUM(H53/G53)*100</f>
        <v>95.00211327134403</v>
      </c>
    </row>
    <row r="54" spans="1:10" ht="13.5" customHeight="1">
      <c r="A54" s="36"/>
      <c r="B54" s="78"/>
      <c r="C54" s="67"/>
      <c r="D54" s="100" t="s">
        <v>41</v>
      </c>
      <c r="E54" s="101" t="s">
        <v>214</v>
      </c>
      <c r="F54" s="8">
        <v>100</v>
      </c>
      <c r="G54" s="8">
        <v>100</v>
      </c>
      <c r="H54" s="8">
        <v>102.4</v>
      </c>
      <c r="I54" s="43"/>
      <c r="J54" s="8">
        <f>SUM(H54/G54)*100</f>
        <v>102.4</v>
      </c>
    </row>
    <row r="55" spans="1:10" ht="14.25" customHeight="1">
      <c r="A55" s="36"/>
      <c r="B55" s="78"/>
      <c r="C55" s="67"/>
      <c r="D55" s="100"/>
      <c r="E55" s="101" t="s">
        <v>215</v>
      </c>
      <c r="F55" s="26" t="s">
        <v>216</v>
      </c>
      <c r="G55" s="26" t="s">
        <v>216</v>
      </c>
      <c r="H55" s="8">
        <v>4.4</v>
      </c>
      <c r="I55" s="43"/>
      <c r="J55" s="8">
        <v>100</v>
      </c>
    </row>
    <row r="56" spans="1:10" ht="12.75">
      <c r="A56" s="36"/>
      <c r="B56" s="78"/>
      <c r="C56" s="67"/>
      <c r="D56" s="100"/>
      <c r="E56" s="101" t="s">
        <v>60</v>
      </c>
      <c r="F56" s="8">
        <v>80</v>
      </c>
      <c r="G56" s="8">
        <v>80</v>
      </c>
      <c r="H56" s="8">
        <v>87</v>
      </c>
      <c r="I56" s="43"/>
      <c r="J56" s="8">
        <f aca="true" t="shared" si="2" ref="J56:J63">SUM(H56/G56)*100</f>
        <v>108.74999999999999</v>
      </c>
    </row>
    <row r="57" spans="1:10" ht="21">
      <c r="A57" s="36"/>
      <c r="B57" s="78"/>
      <c r="C57" s="67"/>
      <c r="D57" s="100"/>
      <c r="E57" s="34" t="s">
        <v>61</v>
      </c>
      <c r="F57" s="8">
        <v>80</v>
      </c>
      <c r="G57" s="8">
        <v>80</v>
      </c>
      <c r="H57" s="8">
        <v>90</v>
      </c>
      <c r="I57" s="43"/>
      <c r="J57" s="8">
        <f t="shared" si="2"/>
        <v>112.5</v>
      </c>
    </row>
    <row r="58" spans="1:10" ht="31.5">
      <c r="A58" s="36"/>
      <c r="B58" s="78"/>
      <c r="C58" s="68" t="s">
        <v>204</v>
      </c>
      <c r="D58" s="45" t="s">
        <v>39</v>
      </c>
      <c r="E58" s="90" t="s">
        <v>44</v>
      </c>
      <c r="F58" s="8">
        <v>620</v>
      </c>
      <c r="G58" s="8">
        <v>1289.8</v>
      </c>
      <c r="H58" s="8">
        <v>1289.8</v>
      </c>
      <c r="I58" s="8">
        <v>1289.8</v>
      </c>
      <c r="J58" s="8">
        <v>97.5</v>
      </c>
    </row>
    <row r="59" spans="1:10" ht="21.75" customHeight="1">
      <c r="A59" s="36"/>
      <c r="B59" s="78"/>
      <c r="C59" s="69"/>
      <c r="D59" s="45" t="s">
        <v>40</v>
      </c>
      <c r="E59" s="90" t="s">
        <v>209</v>
      </c>
      <c r="F59" s="26">
        <v>9000</v>
      </c>
      <c r="G59" s="7">
        <v>8000</v>
      </c>
      <c r="H59" s="7">
        <v>7600</v>
      </c>
      <c r="I59" s="43"/>
      <c r="J59" s="8">
        <f t="shared" si="2"/>
        <v>95</v>
      </c>
    </row>
    <row r="60" spans="1:10" ht="12.75">
      <c r="A60" s="36"/>
      <c r="B60" s="78"/>
      <c r="C60" s="69"/>
      <c r="D60" s="100" t="s">
        <v>41</v>
      </c>
      <c r="E60" s="101" t="s">
        <v>214</v>
      </c>
      <c r="F60" s="8">
        <v>100</v>
      </c>
      <c r="G60" s="8">
        <v>100</v>
      </c>
      <c r="H60" s="8">
        <v>95.3</v>
      </c>
      <c r="I60" s="43"/>
      <c r="J60" s="8">
        <f t="shared" si="2"/>
        <v>95.3</v>
      </c>
    </row>
    <row r="61" spans="1:10" ht="12.75">
      <c r="A61" s="36"/>
      <c r="B61" s="78"/>
      <c r="C61" s="69"/>
      <c r="D61" s="100"/>
      <c r="E61" s="101" t="s">
        <v>60</v>
      </c>
      <c r="F61" s="8">
        <v>80</v>
      </c>
      <c r="G61" s="8">
        <v>80</v>
      </c>
      <c r="H61" s="8">
        <v>96.3</v>
      </c>
      <c r="I61" s="43"/>
      <c r="J61" s="8">
        <f t="shared" si="2"/>
        <v>120.37499999999999</v>
      </c>
    </row>
    <row r="62" spans="1:10" ht="21">
      <c r="A62" s="36"/>
      <c r="B62" s="78"/>
      <c r="C62" s="70"/>
      <c r="D62" s="100"/>
      <c r="E62" s="34" t="s">
        <v>61</v>
      </c>
      <c r="F62" s="8">
        <v>100</v>
      </c>
      <c r="G62" s="8">
        <v>100</v>
      </c>
      <c r="H62" s="8">
        <v>100</v>
      </c>
      <c r="I62" s="43"/>
      <c r="J62" s="8">
        <f t="shared" si="2"/>
        <v>100</v>
      </c>
    </row>
    <row r="63" spans="1:10" ht="31.5">
      <c r="A63" s="36"/>
      <c r="B63" s="78"/>
      <c r="C63" s="68" t="s">
        <v>210</v>
      </c>
      <c r="D63" s="45" t="s">
        <v>39</v>
      </c>
      <c r="E63" s="90" t="s">
        <v>44</v>
      </c>
      <c r="F63" s="8">
        <v>875</v>
      </c>
      <c r="G63" s="8">
        <v>875</v>
      </c>
      <c r="H63" s="8">
        <v>875</v>
      </c>
      <c r="I63" s="8">
        <v>875</v>
      </c>
      <c r="J63" s="8">
        <f t="shared" si="2"/>
        <v>100</v>
      </c>
    </row>
    <row r="64" spans="1:10" ht="21.75" customHeight="1">
      <c r="A64" s="36"/>
      <c r="B64" s="78"/>
      <c r="C64" s="69"/>
      <c r="D64" s="45" t="s">
        <v>40</v>
      </c>
      <c r="E64" s="90" t="s">
        <v>211</v>
      </c>
      <c r="F64" s="26">
        <v>3500</v>
      </c>
      <c r="G64" s="7">
        <v>4500</v>
      </c>
      <c r="H64" s="7">
        <v>4500</v>
      </c>
      <c r="I64" s="43"/>
      <c r="J64" s="8">
        <f aca="true" t="shared" si="3" ref="J64:J76">SUM(H64/G64)*100</f>
        <v>100</v>
      </c>
    </row>
    <row r="65" spans="1:10" ht="12.75">
      <c r="A65" s="36"/>
      <c r="B65" s="78"/>
      <c r="C65" s="69"/>
      <c r="D65" s="100" t="s">
        <v>41</v>
      </c>
      <c r="E65" s="101" t="s">
        <v>214</v>
      </c>
      <c r="F65" s="26">
        <v>100</v>
      </c>
      <c r="G65" s="8">
        <v>100</v>
      </c>
      <c r="H65" s="8">
        <v>100</v>
      </c>
      <c r="I65" s="43"/>
      <c r="J65" s="8">
        <f t="shared" si="3"/>
        <v>100</v>
      </c>
    </row>
    <row r="66" spans="1:10" ht="12.75" customHeight="1">
      <c r="A66" s="36"/>
      <c r="B66" s="78"/>
      <c r="C66" s="69"/>
      <c r="D66" s="100"/>
      <c r="E66" s="101" t="s">
        <v>60</v>
      </c>
      <c r="F66" s="26">
        <v>80</v>
      </c>
      <c r="G66" s="8">
        <v>80</v>
      </c>
      <c r="H66" s="8">
        <v>97.7</v>
      </c>
      <c r="I66" s="43"/>
      <c r="J66" s="8">
        <f t="shared" si="3"/>
        <v>122.125</v>
      </c>
    </row>
    <row r="67" spans="1:10" ht="21">
      <c r="A67" s="36"/>
      <c r="B67" s="78"/>
      <c r="C67" s="70"/>
      <c r="D67" s="100"/>
      <c r="E67" s="34" t="s">
        <v>61</v>
      </c>
      <c r="F67" s="26">
        <v>100</v>
      </c>
      <c r="G67" s="8">
        <v>100</v>
      </c>
      <c r="H67" s="8">
        <v>100</v>
      </c>
      <c r="I67" s="43"/>
      <c r="J67" s="8">
        <f t="shared" si="3"/>
        <v>100</v>
      </c>
    </row>
    <row r="68" spans="1:10" ht="31.5">
      <c r="A68" s="36"/>
      <c r="B68" s="78"/>
      <c r="C68" s="67" t="s">
        <v>106</v>
      </c>
      <c r="D68" s="45" t="s">
        <v>39</v>
      </c>
      <c r="E68" s="90" t="s">
        <v>44</v>
      </c>
      <c r="F68" s="8">
        <v>25240</v>
      </c>
      <c r="G68" s="8">
        <v>25240</v>
      </c>
      <c r="H68" s="8">
        <v>25240</v>
      </c>
      <c r="I68" s="8">
        <v>25240</v>
      </c>
      <c r="J68" s="8">
        <v>99.8</v>
      </c>
    </row>
    <row r="69" spans="1:10" ht="21" customHeight="1">
      <c r="A69" s="36"/>
      <c r="B69" s="78"/>
      <c r="C69" s="67"/>
      <c r="D69" s="53" t="s">
        <v>40</v>
      </c>
      <c r="E69" s="96" t="s">
        <v>157</v>
      </c>
      <c r="F69" s="26">
        <v>56500</v>
      </c>
      <c r="G69" s="26">
        <v>56500</v>
      </c>
      <c r="H69" s="7">
        <v>56259</v>
      </c>
      <c r="I69" s="43"/>
      <c r="J69" s="8">
        <f t="shared" si="3"/>
        <v>99.57345132743363</v>
      </c>
    </row>
    <row r="70" spans="1:10" ht="21">
      <c r="A70" s="36"/>
      <c r="B70" s="78"/>
      <c r="C70" s="67"/>
      <c r="D70" s="54"/>
      <c r="E70" s="96" t="s">
        <v>158</v>
      </c>
      <c r="F70" s="26">
        <v>798</v>
      </c>
      <c r="G70" s="26">
        <v>798</v>
      </c>
      <c r="H70" s="7">
        <v>720</v>
      </c>
      <c r="I70" s="43"/>
      <c r="J70" s="8">
        <f t="shared" si="3"/>
        <v>90.22556390977444</v>
      </c>
    </row>
    <row r="71" spans="1:10" ht="21">
      <c r="A71" s="36"/>
      <c r="B71" s="78"/>
      <c r="C71" s="67"/>
      <c r="D71" s="55"/>
      <c r="E71" s="96" t="s">
        <v>159</v>
      </c>
      <c r="F71" s="26">
        <v>32560</v>
      </c>
      <c r="G71" s="26">
        <v>32560</v>
      </c>
      <c r="H71" s="7">
        <v>20891</v>
      </c>
      <c r="I71" s="43"/>
      <c r="J71" s="8">
        <f t="shared" si="3"/>
        <v>64.16154791154791</v>
      </c>
    </row>
    <row r="72" spans="1:10" ht="13.5" customHeight="1">
      <c r="A72" s="36"/>
      <c r="B72" s="78"/>
      <c r="C72" s="67"/>
      <c r="D72" s="53" t="s">
        <v>41</v>
      </c>
      <c r="E72" s="101" t="s">
        <v>214</v>
      </c>
      <c r="F72" s="8">
        <v>100</v>
      </c>
      <c r="G72" s="8">
        <v>100</v>
      </c>
      <c r="H72" s="8">
        <v>100</v>
      </c>
      <c r="I72" s="43"/>
      <c r="J72" s="8">
        <f t="shared" si="3"/>
        <v>100</v>
      </c>
    </row>
    <row r="73" spans="1:10" ht="13.5" customHeight="1">
      <c r="A73" s="36"/>
      <c r="B73" s="78"/>
      <c r="C73" s="67"/>
      <c r="D73" s="54"/>
      <c r="E73" s="101" t="s">
        <v>217</v>
      </c>
      <c r="F73" s="8" t="s">
        <v>219</v>
      </c>
      <c r="G73" s="8" t="s">
        <v>219</v>
      </c>
      <c r="H73" s="3">
        <v>2</v>
      </c>
      <c r="I73" s="43"/>
      <c r="J73" s="8">
        <v>100</v>
      </c>
    </row>
    <row r="74" spans="1:10" ht="12.75" customHeight="1">
      <c r="A74" s="36"/>
      <c r="B74" s="78"/>
      <c r="C74" s="67"/>
      <c r="D74" s="54"/>
      <c r="E74" s="101" t="s">
        <v>218</v>
      </c>
      <c r="F74" s="26">
        <v>0</v>
      </c>
      <c r="G74" s="8">
        <v>0</v>
      </c>
      <c r="H74" s="8">
        <v>0</v>
      </c>
      <c r="I74" s="43"/>
      <c r="J74" s="8">
        <v>100</v>
      </c>
    </row>
    <row r="75" spans="1:10" ht="13.5" customHeight="1">
      <c r="A75" s="36"/>
      <c r="B75" s="78"/>
      <c r="C75" s="67"/>
      <c r="D75" s="54"/>
      <c r="E75" s="101" t="s">
        <v>60</v>
      </c>
      <c r="F75" s="8">
        <v>80</v>
      </c>
      <c r="G75" s="8">
        <v>80</v>
      </c>
      <c r="H75" s="8">
        <v>98.2</v>
      </c>
      <c r="I75" s="43"/>
      <c r="J75" s="8">
        <f t="shared" si="3"/>
        <v>122.75</v>
      </c>
    </row>
    <row r="76" spans="1:10" ht="21">
      <c r="A76" s="37"/>
      <c r="B76" s="79"/>
      <c r="C76" s="67"/>
      <c r="D76" s="55"/>
      <c r="E76" s="34" t="s">
        <v>61</v>
      </c>
      <c r="F76" s="8">
        <v>75</v>
      </c>
      <c r="G76" s="8">
        <v>75</v>
      </c>
      <c r="H76" s="8">
        <v>76.9</v>
      </c>
      <c r="I76" s="43"/>
      <c r="J76" s="8">
        <f t="shared" si="3"/>
        <v>102.53333333333335</v>
      </c>
    </row>
    <row r="77" spans="1:10" ht="24" customHeight="1">
      <c r="A77" s="35">
        <v>6</v>
      </c>
      <c r="B77" s="77" t="s">
        <v>50</v>
      </c>
      <c r="C77" s="65" t="s">
        <v>110</v>
      </c>
      <c r="D77" s="45" t="s">
        <v>39</v>
      </c>
      <c r="E77" s="93" t="s">
        <v>259</v>
      </c>
      <c r="F77" s="5">
        <v>47487.557</v>
      </c>
      <c r="G77" s="5">
        <v>47487.557</v>
      </c>
      <c r="H77" s="8">
        <v>47540.5</v>
      </c>
      <c r="I77" s="8">
        <v>46466.0377</v>
      </c>
      <c r="J77" s="8">
        <v>98.8</v>
      </c>
    </row>
    <row r="78" spans="1:10" ht="23.25" customHeight="1">
      <c r="A78" s="36"/>
      <c r="B78" s="78"/>
      <c r="C78" s="65"/>
      <c r="D78" s="45" t="s">
        <v>40</v>
      </c>
      <c r="E78" s="94" t="s">
        <v>128</v>
      </c>
      <c r="F78" s="7">
        <v>36200</v>
      </c>
      <c r="G78" s="8">
        <v>37000</v>
      </c>
      <c r="H78" s="43">
        <v>36978</v>
      </c>
      <c r="I78" s="43"/>
      <c r="J78" s="8">
        <f aca="true" t="shared" si="4" ref="J78:J157">SUM(H78/G78)*100</f>
        <v>99.94054054054054</v>
      </c>
    </row>
    <row r="79" spans="1:10" ht="33.75">
      <c r="A79" s="36"/>
      <c r="B79" s="78"/>
      <c r="C79" s="65"/>
      <c r="D79" s="50" t="s">
        <v>41</v>
      </c>
      <c r="E79" s="33" t="s">
        <v>13</v>
      </c>
      <c r="F79" s="8">
        <v>96</v>
      </c>
      <c r="G79" s="8">
        <v>96</v>
      </c>
      <c r="H79" s="8">
        <v>96.4</v>
      </c>
      <c r="I79" s="43"/>
      <c r="J79" s="8">
        <f t="shared" si="4"/>
        <v>100.41666666666667</v>
      </c>
    </row>
    <row r="80" spans="1:10" ht="31.5">
      <c r="A80" s="36"/>
      <c r="B80" s="78"/>
      <c r="C80" s="65"/>
      <c r="D80" s="51"/>
      <c r="E80" s="91" t="s">
        <v>14</v>
      </c>
      <c r="F80" s="8">
        <v>45</v>
      </c>
      <c r="G80" s="8">
        <v>45</v>
      </c>
      <c r="H80" s="8">
        <v>29.3</v>
      </c>
      <c r="I80" s="43"/>
      <c r="J80" s="8">
        <f>SUM(G80/H80)*100</f>
        <v>153.58361774744026</v>
      </c>
    </row>
    <row r="81" spans="1:10" ht="22.5">
      <c r="A81" s="36"/>
      <c r="B81" s="78"/>
      <c r="C81" s="65"/>
      <c r="D81" s="51"/>
      <c r="E81" s="33" t="s">
        <v>199</v>
      </c>
      <c r="F81" s="43">
        <v>30.5</v>
      </c>
      <c r="G81" s="43">
        <v>30.5</v>
      </c>
      <c r="H81" s="8">
        <v>26.8</v>
      </c>
      <c r="I81" s="43"/>
      <c r="J81" s="8">
        <f>SUM(G81/H81)*100</f>
        <v>113.80597014925374</v>
      </c>
    </row>
    <row r="82" spans="1:10" ht="26.25">
      <c r="A82" s="36"/>
      <c r="B82" s="78"/>
      <c r="C82" s="47" t="s">
        <v>204</v>
      </c>
      <c r="D82" s="45" t="s">
        <v>39</v>
      </c>
      <c r="E82" s="93" t="s">
        <v>43</v>
      </c>
      <c r="F82" s="8">
        <v>1550</v>
      </c>
      <c r="G82" s="8">
        <v>1550</v>
      </c>
      <c r="H82" s="8">
        <v>1565.2</v>
      </c>
      <c r="I82" s="43">
        <v>1491.2</v>
      </c>
      <c r="J82" s="8">
        <v>95.75</v>
      </c>
    </row>
    <row r="83" spans="1:10" ht="29.25">
      <c r="A83" s="36"/>
      <c r="B83" s="78"/>
      <c r="C83" s="48"/>
      <c r="D83" s="45" t="s">
        <v>40</v>
      </c>
      <c r="E83" s="94" t="s">
        <v>129</v>
      </c>
      <c r="F83" s="7">
        <v>1160</v>
      </c>
      <c r="G83" s="7">
        <v>1160</v>
      </c>
      <c r="H83" s="7">
        <v>1116</v>
      </c>
      <c r="I83" s="43"/>
      <c r="J83" s="8">
        <f t="shared" si="4"/>
        <v>96.20689655172414</v>
      </c>
    </row>
    <row r="84" spans="1:10" ht="33.75">
      <c r="A84" s="36"/>
      <c r="B84" s="78"/>
      <c r="C84" s="48"/>
      <c r="D84" s="50" t="s">
        <v>41</v>
      </c>
      <c r="E84" s="33" t="s">
        <v>13</v>
      </c>
      <c r="F84" s="8">
        <v>96</v>
      </c>
      <c r="G84" s="8">
        <v>96</v>
      </c>
      <c r="H84" s="8">
        <v>96.4</v>
      </c>
      <c r="I84" s="43"/>
      <c r="J84" s="8">
        <f>SUM(G84/H84)*100</f>
        <v>99.58506224066389</v>
      </c>
    </row>
    <row r="85" spans="1:10" ht="31.5">
      <c r="A85" s="36"/>
      <c r="B85" s="78"/>
      <c r="C85" s="48"/>
      <c r="D85" s="52"/>
      <c r="E85" s="91" t="s">
        <v>14</v>
      </c>
      <c r="F85" s="8">
        <v>45</v>
      </c>
      <c r="G85" s="8">
        <v>45</v>
      </c>
      <c r="H85" s="8">
        <v>29.3</v>
      </c>
      <c r="I85" s="43"/>
      <c r="J85" s="8">
        <f>SUM(G85/H85)*100</f>
        <v>153.58361774744026</v>
      </c>
    </row>
    <row r="86" spans="1:10" ht="23.25" customHeight="1">
      <c r="A86" s="36"/>
      <c r="B86" s="78"/>
      <c r="C86" s="47" t="s">
        <v>106</v>
      </c>
      <c r="D86" s="45" t="s">
        <v>39</v>
      </c>
      <c r="E86" s="93" t="s">
        <v>43</v>
      </c>
      <c r="F86" s="43">
        <v>14113.197</v>
      </c>
      <c r="G86" s="5">
        <v>14113.197</v>
      </c>
      <c r="H86" s="8">
        <v>14113.2</v>
      </c>
      <c r="I86" s="43">
        <v>13965.7</v>
      </c>
      <c r="J86" s="8">
        <v>96.6</v>
      </c>
    </row>
    <row r="87" spans="1:10" ht="21.75" customHeight="1">
      <c r="A87" s="36"/>
      <c r="B87" s="78"/>
      <c r="C87" s="48"/>
      <c r="D87" s="53" t="s">
        <v>40</v>
      </c>
      <c r="E87" s="96" t="s">
        <v>157</v>
      </c>
      <c r="F87" s="43">
        <v>42500</v>
      </c>
      <c r="G87" s="7">
        <v>36000</v>
      </c>
      <c r="H87" s="7">
        <v>34321</v>
      </c>
      <c r="I87" s="43"/>
      <c r="J87" s="8">
        <f t="shared" si="4"/>
        <v>95.33611111111111</v>
      </c>
    </row>
    <row r="88" spans="1:10" ht="21">
      <c r="A88" s="36"/>
      <c r="B88" s="78"/>
      <c r="C88" s="48"/>
      <c r="D88" s="54"/>
      <c r="E88" s="96" t="s">
        <v>158</v>
      </c>
      <c r="F88" s="43">
        <v>7350</v>
      </c>
      <c r="G88" s="7">
        <v>7350</v>
      </c>
      <c r="H88" s="7">
        <v>7389</v>
      </c>
      <c r="I88" s="43"/>
      <c r="J88" s="8">
        <f t="shared" si="4"/>
        <v>100.53061224489797</v>
      </c>
    </row>
    <row r="89" spans="1:10" ht="21">
      <c r="A89" s="36"/>
      <c r="B89" s="78"/>
      <c r="C89" s="48"/>
      <c r="D89" s="55"/>
      <c r="E89" s="96" t="s">
        <v>159</v>
      </c>
      <c r="F89" s="43">
        <v>21300</v>
      </c>
      <c r="G89" s="7">
        <v>21300</v>
      </c>
      <c r="H89" s="7">
        <v>19532</v>
      </c>
      <c r="I89" s="43"/>
      <c r="J89" s="8">
        <f t="shared" si="4"/>
        <v>91.69953051643192</v>
      </c>
    </row>
    <row r="90" spans="1:10" ht="31.5">
      <c r="A90" s="36"/>
      <c r="B90" s="78"/>
      <c r="C90" s="48"/>
      <c r="D90" s="50" t="s">
        <v>41</v>
      </c>
      <c r="E90" s="91" t="s">
        <v>14</v>
      </c>
      <c r="F90" s="8">
        <v>45</v>
      </c>
      <c r="G90" s="8">
        <v>45</v>
      </c>
      <c r="H90" s="8">
        <v>29.3</v>
      </c>
      <c r="I90" s="43"/>
      <c r="J90" s="8">
        <f>SUM(G90/H90)*100</f>
        <v>153.58361774744026</v>
      </c>
    </row>
    <row r="91" spans="1:10" ht="45">
      <c r="A91" s="36"/>
      <c r="B91" s="78"/>
      <c r="C91" s="49"/>
      <c r="D91" s="52"/>
      <c r="E91" s="33" t="s">
        <v>15</v>
      </c>
      <c r="F91" s="43">
        <v>40</v>
      </c>
      <c r="G91" s="43">
        <v>40</v>
      </c>
      <c r="H91" s="8">
        <v>40</v>
      </c>
      <c r="I91" s="43"/>
      <c r="J91" s="8">
        <f t="shared" si="4"/>
        <v>100</v>
      </c>
    </row>
    <row r="92" spans="1:10" ht="33.75">
      <c r="A92" s="36"/>
      <c r="B92" s="78"/>
      <c r="C92" s="66" t="s">
        <v>205</v>
      </c>
      <c r="D92" s="45" t="s">
        <v>40</v>
      </c>
      <c r="E92" s="33" t="s">
        <v>71</v>
      </c>
      <c r="F92" s="43">
        <v>800</v>
      </c>
      <c r="G92" s="7">
        <v>580</v>
      </c>
      <c r="H92" s="7">
        <v>556</v>
      </c>
      <c r="I92" s="43"/>
      <c r="J92" s="8">
        <f t="shared" si="4"/>
        <v>95.86206896551724</v>
      </c>
    </row>
    <row r="93" spans="1:10" ht="36" customHeight="1">
      <c r="A93" s="36"/>
      <c r="B93" s="78"/>
      <c r="C93" s="66"/>
      <c r="D93" s="45" t="s">
        <v>39</v>
      </c>
      <c r="E93" s="33" t="s">
        <v>114</v>
      </c>
      <c r="F93" s="43">
        <v>452.715</v>
      </c>
      <c r="G93" s="5">
        <v>328.219</v>
      </c>
      <c r="H93" s="8">
        <v>330.5</v>
      </c>
      <c r="I93" s="43">
        <v>318.6</v>
      </c>
      <c r="J93" s="8">
        <v>96.1</v>
      </c>
    </row>
    <row r="94" spans="1:10" ht="36" customHeight="1">
      <c r="A94" s="36"/>
      <c r="B94" s="78"/>
      <c r="C94" s="66" t="s">
        <v>206</v>
      </c>
      <c r="D94" s="45" t="s">
        <v>40</v>
      </c>
      <c r="E94" s="33" t="s">
        <v>207</v>
      </c>
      <c r="F94" s="43">
        <v>8500</v>
      </c>
      <c r="G94" s="7">
        <v>8900</v>
      </c>
      <c r="H94" s="7">
        <v>8900</v>
      </c>
      <c r="I94" s="43"/>
      <c r="J94" s="8">
        <f t="shared" si="4"/>
        <v>100</v>
      </c>
    </row>
    <row r="95" spans="1:10" ht="36" customHeight="1">
      <c r="A95" s="36"/>
      <c r="B95" s="79"/>
      <c r="C95" s="66"/>
      <c r="D95" s="45" t="s">
        <v>39</v>
      </c>
      <c r="E95" s="33" t="s">
        <v>114</v>
      </c>
      <c r="F95" s="43">
        <v>1528.694</v>
      </c>
      <c r="G95" s="4">
        <v>1653.19</v>
      </c>
      <c r="H95" s="8">
        <v>1662.4</v>
      </c>
      <c r="I95" s="43">
        <v>1653.19</v>
      </c>
      <c r="J95" s="8">
        <v>99.7</v>
      </c>
    </row>
    <row r="96" spans="1:10" ht="20.25" customHeight="1">
      <c r="A96" s="60">
        <v>7</v>
      </c>
      <c r="B96" s="71" t="s">
        <v>52</v>
      </c>
      <c r="C96" s="72"/>
      <c r="D96" s="45" t="s">
        <v>39</v>
      </c>
      <c r="E96" s="90" t="s">
        <v>258</v>
      </c>
      <c r="F96" s="5">
        <v>42390</v>
      </c>
      <c r="G96" s="5">
        <v>42390</v>
      </c>
      <c r="H96" s="5">
        <v>41480.099</v>
      </c>
      <c r="I96" s="5">
        <v>40581.316</v>
      </c>
      <c r="J96" s="8">
        <v>97</v>
      </c>
    </row>
    <row r="97" spans="1:10" ht="19.5" customHeight="1">
      <c r="A97" s="64"/>
      <c r="B97" s="73"/>
      <c r="C97" s="74"/>
      <c r="D97" s="53" t="s">
        <v>40</v>
      </c>
      <c r="E97" s="96" t="s">
        <v>157</v>
      </c>
      <c r="F97" s="7">
        <v>25913</v>
      </c>
      <c r="G97" s="7">
        <v>25913</v>
      </c>
      <c r="H97" s="7">
        <v>24890</v>
      </c>
      <c r="I97" s="4"/>
      <c r="J97" s="8">
        <f t="shared" si="4"/>
        <v>96.05217458418555</v>
      </c>
    </row>
    <row r="98" spans="1:10" ht="19.5" customHeight="1">
      <c r="A98" s="64"/>
      <c r="B98" s="73"/>
      <c r="C98" s="74"/>
      <c r="D98" s="54"/>
      <c r="E98" s="96" t="s">
        <v>165</v>
      </c>
      <c r="F98" s="7">
        <v>8526</v>
      </c>
      <c r="G98" s="7">
        <v>8526</v>
      </c>
      <c r="H98" s="7">
        <v>9038</v>
      </c>
      <c r="I98" s="4"/>
      <c r="J98" s="8">
        <f t="shared" si="4"/>
        <v>106.00516068496364</v>
      </c>
    </row>
    <row r="99" spans="1:10" ht="21.75" customHeight="1">
      <c r="A99" s="64"/>
      <c r="B99" s="73"/>
      <c r="C99" s="74"/>
      <c r="D99" s="55"/>
      <c r="E99" s="96" t="s">
        <v>158</v>
      </c>
      <c r="F99" s="7">
        <v>6955</v>
      </c>
      <c r="G99" s="7">
        <v>6955</v>
      </c>
      <c r="H99" s="7">
        <v>6402</v>
      </c>
      <c r="I99" s="11"/>
      <c r="J99" s="8">
        <f t="shared" si="4"/>
        <v>92.0488856937455</v>
      </c>
    </row>
    <row r="100" spans="1:10" ht="21.75" customHeight="1">
      <c r="A100" s="64"/>
      <c r="B100" s="73"/>
      <c r="C100" s="74"/>
      <c r="D100" s="51" t="s">
        <v>41</v>
      </c>
      <c r="E100" s="101" t="s">
        <v>16</v>
      </c>
      <c r="F100" s="9">
        <v>0.91</v>
      </c>
      <c r="G100" s="8">
        <v>91</v>
      </c>
      <c r="H100" s="43">
        <v>93.4</v>
      </c>
      <c r="I100" s="43"/>
      <c r="J100" s="8">
        <f t="shared" si="4"/>
        <v>102.63736263736266</v>
      </c>
    </row>
    <row r="101" spans="1:10" ht="33.75">
      <c r="A101" s="64"/>
      <c r="B101" s="73"/>
      <c r="C101" s="74"/>
      <c r="D101" s="51"/>
      <c r="E101" s="101" t="s">
        <v>17</v>
      </c>
      <c r="F101" s="9">
        <v>0.9</v>
      </c>
      <c r="G101" s="9">
        <v>0.9</v>
      </c>
      <c r="H101" s="43">
        <v>90</v>
      </c>
      <c r="I101" s="43"/>
      <c r="J101" s="8">
        <f>SUM(H101/G101)</f>
        <v>100</v>
      </c>
    </row>
    <row r="102" spans="1:10" ht="31.5">
      <c r="A102" s="64"/>
      <c r="B102" s="73"/>
      <c r="C102" s="74"/>
      <c r="D102" s="51"/>
      <c r="E102" s="34" t="s">
        <v>18</v>
      </c>
      <c r="F102" s="43">
        <v>12</v>
      </c>
      <c r="G102" s="8">
        <v>12</v>
      </c>
      <c r="H102" s="43">
        <v>12</v>
      </c>
      <c r="I102" s="43"/>
      <c r="J102" s="8">
        <f t="shared" si="4"/>
        <v>100</v>
      </c>
    </row>
    <row r="103" spans="1:10" ht="22.5">
      <c r="A103" s="64"/>
      <c r="B103" s="73"/>
      <c r="C103" s="74"/>
      <c r="D103" s="51"/>
      <c r="E103" s="101" t="s">
        <v>19</v>
      </c>
      <c r="F103" s="9">
        <v>0.95</v>
      </c>
      <c r="G103" s="9">
        <v>0.95</v>
      </c>
      <c r="H103" s="43">
        <v>95</v>
      </c>
      <c r="I103" s="43"/>
      <c r="J103" s="8">
        <f>SUM(H103/G103)</f>
        <v>100</v>
      </c>
    </row>
    <row r="104" spans="1:10" ht="22.5">
      <c r="A104" s="64"/>
      <c r="B104" s="73"/>
      <c r="C104" s="74"/>
      <c r="D104" s="51"/>
      <c r="E104" s="101" t="s">
        <v>20</v>
      </c>
      <c r="F104" s="43">
        <v>4</v>
      </c>
      <c r="G104" s="8">
        <v>4</v>
      </c>
      <c r="H104" s="43">
        <v>4</v>
      </c>
      <c r="I104" s="43"/>
      <c r="J104" s="8">
        <f t="shared" si="4"/>
        <v>100</v>
      </c>
    </row>
    <row r="105" spans="1:10" ht="24" customHeight="1">
      <c r="A105" s="64"/>
      <c r="B105" s="73"/>
      <c r="C105" s="74"/>
      <c r="D105" s="51"/>
      <c r="E105" s="101" t="s">
        <v>21</v>
      </c>
      <c r="F105" s="43">
        <v>5500</v>
      </c>
      <c r="G105" s="7">
        <v>5500</v>
      </c>
      <c r="H105" s="43">
        <v>5500</v>
      </c>
      <c r="I105" s="43"/>
      <c r="J105" s="8">
        <f t="shared" si="4"/>
        <v>100</v>
      </c>
    </row>
    <row r="106" spans="1:10" ht="22.5">
      <c r="A106" s="64"/>
      <c r="B106" s="73"/>
      <c r="C106" s="74"/>
      <c r="D106" s="51"/>
      <c r="E106" s="101" t="s">
        <v>200</v>
      </c>
      <c r="F106" s="9">
        <v>0.85</v>
      </c>
      <c r="G106" s="9">
        <v>0.85</v>
      </c>
      <c r="H106" s="43">
        <v>85</v>
      </c>
      <c r="I106" s="43"/>
      <c r="J106" s="8">
        <f>SUM(H106/G106)</f>
        <v>100</v>
      </c>
    </row>
    <row r="107" spans="1:10" ht="22.5">
      <c r="A107" s="64"/>
      <c r="B107" s="73"/>
      <c r="C107" s="74"/>
      <c r="D107" s="51"/>
      <c r="E107" s="101" t="s">
        <v>22</v>
      </c>
      <c r="F107" s="10">
        <v>0.135</v>
      </c>
      <c r="G107" s="8">
        <v>13.5</v>
      </c>
      <c r="H107" s="8">
        <v>14.9</v>
      </c>
      <c r="I107" s="43"/>
      <c r="J107" s="8">
        <f t="shared" si="4"/>
        <v>110.37037037037037</v>
      </c>
    </row>
    <row r="108" spans="1:10" ht="22.5">
      <c r="A108" s="64"/>
      <c r="B108" s="73"/>
      <c r="C108" s="74"/>
      <c r="D108" s="52"/>
      <c r="E108" s="101" t="s">
        <v>23</v>
      </c>
      <c r="F108" s="10">
        <v>0.078</v>
      </c>
      <c r="G108" s="8">
        <v>7.8</v>
      </c>
      <c r="H108" s="8">
        <v>9.5</v>
      </c>
      <c r="I108" s="43"/>
      <c r="J108" s="8">
        <f>SUM(H108/G108)*100</f>
        <v>121.79487179487181</v>
      </c>
    </row>
    <row r="109" spans="1:10" ht="21" customHeight="1">
      <c r="A109" s="64"/>
      <c r="B109" s="73"/>
      <c r="C109" s="74"/>
      <c r="D109" s="42" t="s">
        <v>39</v>
      </c>
      <c r="E109" s="34" t="s">
        <v>118</v>
      </c>
      <c r="F109" s="8">
        <v>110</v>
      </c>
      <c r="G109" s="8">
        <v>110</v>
      </c>
      <c r="H109" s="8">
        <v>110</v>
      </c>
      <c r="I109" s="8">
        <v>33</v>
      </c>
      <c r="J109" s="8">
        <v>65</v>
      </c>
    </row>
    <row r="110" spans="1:10" ht="22.5" customHeight="1">
      <c r="A110" s="61"/>
      <c r="B110" s="75"/>
      <c r="C110" s="76"/>
      <c r="D110" s="42" t="s">
        <v>40</v>
      </c>
      <c r="E110" s="34" t="s">
        <v>118</v>
      </c>
      <c r="F110" s="7">
        <v>20000</v>
      </c>
      <c r="G110" s="7">
        <v>20000</v>
      </c>
      <c r="H110" s="7">
        <v>20000</v>
      </c>
      <c r="I110" s="7"/>
      <c r="J110" s="8">
        <f t="shared" si="4"/>
        <v>100</v>
      </c>
    </row>
    <row r="111" spans="1:10" ht="21" customHeight="1">
      <c r="A111" s="60">
        <v>8</v>
      </c>
      <c r="B111" s="71" t="s">
        <v>53</v>
      </c>
      <c r="C111" s="72"/>
      <c r="D111" s="45" t="s">
        <v>39</v>
      </c>
      <c r="E111" s="90" t="s">
        <v>257</v>
      </c>
      <c r="F111" s="5">
        <v>11761.915</v>
      </c>
      <c r="G111" s="5">
        <v>11761.915</v>
      </c>
      <c r="H111" s="4">
        <v>11551.58699</v>
      </c>
      <c r="I111" s="5">
        <v>11551.58699</v>
      </c>
      <c r="J111" s="8">
        <v>100.1</v>
      </c>
    </row>
    <row r="112" spans="1:10" ht="21" customHeight="1">
      <c r="A112" s="64"/>
      <c r="B112" s="73"/>
      <c r="C112" s="74"/>
      <c r="D112" s="45" t="s">
        <v>40</v>
      </c>
      <c r="E112" s="93" t="s">
        <v>42</v>
      </c>
      <c r="F112" s="7">
        <v>23000</v>
      </c>
      <c r="G112" s="7">
        <v>23000</v>
      </c>
      <c r="H112" s="7">
        <v>23041</v>
      </c>
      <c r="I112" s="8"/>
      <c r="J112" s="8">
        <f t="shared" si="4"/>
        <v>100.17826086956522</v>
      </c>
    </row>
    <row r="113" spans="1:10" ht="56.25">
      <c r="A113" s="61"/>
      <c r="B113" s="75"/>
      <c r="C113" s="76"/>
      <c r="D113" s="92" t="s">
        <v>41</v>
      </c>
      <c r="E113" s="101" t="s">
        <v>45</v>
      </c>
      <c r="F113" s="9">
        <v>0.38</v>
      </c>
      <c r="G113" s="8">
        <v>38</v>
      </c>
      <c r="H113" s="8">
        <v>37</v>
      </c>
      <c r="I113" s="43"/>
      <c r="J113" s="8">
        <f t="shared" si="4"/>
        <v>97.36842105263158</v>
      </c>
    </row>
    <row r="114" spans="1:10" ht="22.5" customHeight="1">
      <c r="A114" s="60">
        <v>9</v>
      </c>
      <c r="B114" s="71" t="s">
        <v>54</v>
      </c>
      <c r="C114" s="72"/>
      <c r="D114" s="45" t="s">
        <v>39</v>
      </c>
      <c r="E114" s="33" t="s">
        <v>7</v>
      </c>
      <c r="F114" s="5">
        <v>84518.373</v>
      </c>
      <c r="G114" s="5">
        <v>86668.673</v>
      </c>
      <c r="H114" s="4">
        <v>87207.483</v>
      </c>
      <c r="I114" s="4">
        <v>75682.657</v>
      </c>
      <c r="J114" s="8">
        <v>98.8</v>
      </c>
    </row>
    <row r="115" spans="1:10" ht="24" customHeight="1">
      <c r="A115" s="64"/>
      <c r="B115" s="73"/>
      <c r="C115" s="74"/>
      <c r="D115" s="45" t="s">
        <v>40</v>
      </c>
      <c r="E115" s="33" t="s">
        <v>7</v>
      </c>
      <c r="F115" s="7">
        <v>20500</v>
      </c>
      <c r="G115" s="7">
        <v>20500</v>
      </c>
      <c r="H115" s="7">
        <v>22756</v>
      </c>
      <c r="I115" s="8"/>
      <c r="J115" s="8">
        <f t="shared" si="4"/>
        <v>111.0048780487805</v>
      </c>
    </row>
    <row r="116" spans="1:10" ht="12.75">
      <c r="A116" s="64"/>
      <c r="B116" s="73"/>
      <c r="C116" s="74"/>
      <c r="D116" s="53" t="s">
        <v>41</v>
      </c>
      <c r="E116" s="101" t="s">
        <v>194</v>
      </c>
      <c r="F116" s="43">
        <v>10500</v>
      </c>
      <c r="G116" s="7">
        <v>10500</v>
      </c>
      <c r="H116" s="43">
        <v>13303</v>
      </c>
      <c r="I116" s="43"/>
      <c r="J116" s="8">
        <f t="shared" si="4"/>
        <v>126.69523809523811</v>
      </c>
    </row>
    <row r="117" spans="1:10" ht="13.5" customHeight="1">
      <c r="A117" s="64"/>
      <c r="B117" s="73"/>
      <c r="C117" s="74"/>
      <c r="D117" s="54"/>
      <c r="E117" s="101" t="s">
        <v>195</v>
      </c>
      <c r="F117" s="43">
        <v>2250</v>
      </c>
      <c r="G117" s="7">
        <v>2250</v>
      </c>
      <c r="H117" s="43">
        <v>3227</v>
      </c>
      <c r="I117" s="43"/>
      <c r="J117" s="8">
        <f t="shared" si="4"/>
        <v>143.42222222222222</v>
      </c>
    </row>
    <row r="118" spans="1:10" ht="12.75">
      <c r="A118" s="64"/>
      <c r="B118" s="73"/>
      <c r="C118" s="74"/>
      <c r="D118" s="54"/>
      <c r="E118" s="101" t="s">
        <v>196</v>
      </c>
      <c r="F118" s="43">
        <v>2500</v>
      </c>
      <c r="G118" s="7">
        <v>2500</v>
      </c>
      <c r="H118" s="43">
        <v>2941</v>
      </c>
      <c r="I118" s="43"/>
      <c r="J118" s="8">
        <f t="shared" si="4"/>
        <v>117.63999999999999</v>
      </c>
    </row>
    <row r="119" spans="1:10" ht="15" customHeight="1">
      <c r="A119" s="64"/>
      <c r="B119" s="73"/>
      <c r="C119" s="74"/>
      <c r="D119" s="54"/>
      <c r="E119" s="101" t="s">
        <v>197</v>
      </c>
      <c r="F119" s="43">
        <v>4900</v>
      </c>
      <c r="G119" s="7">
        <v>4900</v>
      </c>
      <c r="H119" s="43">
        <v>6079</v>
      </c>
      <c r="I119" s="43"/>
      <c r="J119" s="8">
        <f t="shared" si="4"/>
        <v>124.06122448979593</v>
      </c>
    </row>
    <row r="120" spans="1:10" ht="13.5" customHeight="1">
      <c r="A120" s="61"/>
      <c r="B120" s="75"/>
      <c r="C120" s="76"/>
      <c r="D120" s="55"/>
      <c r="E120" s="101" t="s">
        <v>198</v>
      </c>
      <c r="F120" s="43">
        <v>6000</v>
      </c>
      <c r="G120" s="7">
        <v>6000</v>
      </c>
      <c r="H120" s="43">
        <v>7871</v>
      </c>
      <c r="I120" s="43"/>
      <c r="J120" s="8">
        <f t="shared" si="4"/>
        <v>131.18333333333334</v>
      </c>
    </row>
    <row r="121" spans="1:10" ht="33.75" customHeight="1">
      <c r="A121" s="63">
        <v>10</v>
      </c>
      <c r="B121" s="71" t="s">
        <v>55</v>
      </c>
      <c r="C121" s="72"/>
      <c r="D121" s="102" t="s">
        <v>39</v>
      </c>
      <c r="E121" s="93" t="s">
        <v>6</v>
      </c>
      <c r="F121" s="5">
        <v>56576.866</v>
      </c>
      <c r="G121" s="5">
        <v>56576.866</v>
      </c>
      <c r="H121" s="4">
        <v>57914.7</v>
      </c>
      <c r="I121" s="4">
        <v>51205.4</v>
      </c>
      <c r="J121" s="8">
        <v>92.2</v>
      </c>
    </row>
    <row r="122" spans="1:10" ht="37.5">
      <c r="A122" s="63"/>
      <c r="B122" s="73"/>
      <c r="C122" s="74"/>
      <c r="D122" s="102" t="s">
        <v>40</v>
      </c>
      <c r="E122" s="93" t="s">
        <v>6</v>
      </c>
      <c r="F122" s="7">
        <v>35000</v>
      </c>
      <c r="G122" s="7">
        <v>35000</v>
      </c>
      <c r="H122" s="7">
        <v>33646</v>
      </c>
      <c r="I122" s="8"/>
      <c r="J122" s="8">
        <f t="shared" si="4"/>
        <v>96.13142857142857</v>
      </c>
    </row>
    <row r="123" spans="1:10" ht="22.5">
      <c r="A123" s="63"/>
      <c r="B123" s="73"/>
      <c r="C123" s="74"/>
      <c r="D123" s="50" t="s">
        <v>41</v>
      </c>
      <c r="E123" s="101" t="s">
        <v>27</v>
      </c>
      <c r="F123" s="12">
        <v>0.957</v>
      </c>
      <c r="G123" s="12">
        <v>0.957</v>
      </c>
      <c r="H123" s="12">
        <v>0.984</v>
      </c>
      <c r="I123" s="8"/>
      <c r="J123" s="8">
        <f t="shared" si="4"/>
        <v>102.82131661442007</v>
      </c>
    </row>
    <row r="124" spans="1:10" ht="22.5">
      <c r="A124" s="63"/>
      <c r="B124" s="73"/>
      <c r="C124" s="74"/>
      <c r="D124" s="51"/>
      <c r="E124" s="101" t="s">
        <v>24</v>
      </c>
      <c r="F124" s="10">
        <v>0.883</v>
      </c>
      <c r="G124" s="10">
        <v>0.883</v>
      </c>
      <c r="H124" s="10">
        <v>0.883</v>
      </c>
      <c r="I124" s="43"/>
      <c r="J124" s="8">
        <f t="shared" si="4"/>
        <v>100</v>
      </c>
    </row>
    <row r="125" spans="1:10" ht="22.5">
      <c r="A125" s="63"/>
      <c r="B125" s="73"/>
      <c r="C125" s="74"/>
      <c r="D125" s="51"/>
      <c r="E125" s="101" t="s">
        <v>25</v>
      </c>
      <c r="F125" s="12">
        <v>0.97</v>
      </c>
      <c r="G125" s="12">
        <v>0.97</v>
      </c>
      <c r="H125" s="12">
        <v>0.971</v>
      </c>
      <c r="I125" s="43"/>
      <c r="J125" s="8">
        <f t="shared" si="4"/>
        <v>100.10309278350516</v>
      </c>
    </row>
    <row r="126" spans="1:10" ht="22.5">
      <c r="A126" s="63"/>
      <c r="B126" s="75"/>
      <c r="C126" s="76"/>
      <c r="D126" s="52"/>
      <c r="E126" s="101" t="s">
        <v>26</v>
      </c>
      <c r="F126" s="12">
        <v>0.985</v>
      </c>
      <c r="G126" s="12">
        <v>0.985</v>
      </c>
      <c r="H126" s="12">
        <v>0.982</v>
      </c>
      <c r="I126" s="43"/>
      <c r="J126" s="8">
        <f t="shared" si="4"/>
        <v>99.69543147208122</v>
      </c>
    </row>
    <row r="127" spans="1:10" ht="42.75" customHeight="1">
      <c r="A127" s="63">
        <v>11</v>
      </c>
      <c r="B127" s="71" t="s">
        <v>56</v>
      </c>
      <c r="C127" s="72"/>
      <c r="D127" s="39" t="s">
        <v>39</v>
      </c>
      <c r="E127" s="91" t="s">
        <v>8</v>
      </c>
      <c r="F127" s="5">
        <v>23300</v>
      </c>
      <c r="G127" s="5">
        <v>23300</v>
      </c>
      <c r="H127" s="4">
        <v>23027.176</v>
      </c>
      <c r="I127" s="5">
        <v>22573.709</v>
      </c>
      <c r="J127" s="8">
        <v>99</v>
      </c>
    </row>
    <row r="128" spans="1:10" ht="42.75" customHeight="1">
      <c r="A128" s="63"/>
      <c r="B128" s="73"/>
      <c r="C128" s="74"/>
      <c r="D128" s="103" t="s">
        <v>40</v>
      </c>
      <c r="E128" s="91" t="s">
        <v>8</v>
      </c>
      <c r="F128" s="7">
        <v>2</v>
      </c>
      <c r="G128" s="7">
        <v>2</v>
      </c>
      <c r="H128" s="7">
        <v>2</v>
      </c>
      <c r="I128" s="7"/>
      <c r="J128" s="8">
        <f t="shared" si="4"/>
        <v>100</v>
      </c>
    </row>
    <row r="129" spans="1:10" ht="12.75" customHeight="1">
      <c r="A129" s="63"/>
      <c r="B129" s="73"/>
      <c r="C129" s="74"/>
      <c r="D129" s="47" t="s">
        <v>41</v>
      </c>
      <c r="E129" s="34" t="s">
        <v>120</v>
      </c>
      <c r="F129" s="19">
        <v>1</v>
      </c>
      <c r="G129" s="8">
        <v>100</v>
      </c>
      <c r="H129" s="43">
        <v>100</v>
      </c>
      <c r="I129" s="43"/>
      <c r="J129" s="8">
        <f t="shared" si="4"/>
        <v>100</v>
      </c>
    </row>
    <row r="130" spans="1:10" ht="33.75">
      <c r="A130" s="63"/>
      <c r="B130" s="75"/>
      <c r="C130" s="76"/>
      <c r="D130" s="49"/>
      <c r="E130" s="101" t="s">
        <v>121</v>
      </c>
      <c r="F130" s="19">
        <v>1</v>
      </c>
      <c r="G130" s="8">
        <v>100</v>
      </c>
      <c r="H130" s="43">
        <v>100</v>
      </c>
      <c r="I130" s="43"/>
      <c r="J130" s="8">
        <f t="shared" si="4"/>
        <v>100</v>
      </c>
    </row>
    <row r="131" spans="1:10" ht="43.5" customHeight="1">
      <c r="A131" s="60">
        <v>12</v>
      </c>
      <c r="B131" s="71" t="s">
        <v>168</v>
      </c>
      <c r="C131" s="72"/>
      <c r="D131" s="39" t="s">
        <v>39</v>
      </c>
      <c r="E131" s="91" t="s">
        <v>8</v>
      </c>
      <c r="F131" s="24">
        <v>1500</v>
      </c>
      <c r="G131" s="5">
        <v>1500</v>
      </c>
      <c r="H131" s="43">
        <v>1510.87034</v>
      </c>
      <c r="I131" s="43">
        <v>1446.66431</v>
      </c>
      <c r="J131" s="8">
        <v>97.89</v>
      </c>
    </row>
    <row r="132" spans="1:10" ht="42">
      <c r="A132" s="64"/>
      <c r="B132" s="73"/>
      <c r="C132" s="74"/>
      <c r="D132" s="103" t="s">
        <v>40</v>
      </c>
      <c r="E132" s="91" t="s">
        <v>8</v>
      </c>
      <c r="F132" s="23">
        <v>32</v>
      </c>
      <c r="G132" s="7">
        <v>32</v>
      </c>
      <c r="H132" s="43">
        <v>32</v>
      </c>
      <c r="I132" s="43"/>
      <c r="J132" s="8">
        <f t="shared" si="4"/>
        <v>100</v>
      </c>
    </row>
    <row r="133" spans="1:10" ht="22.5">
      <c r="A133" s="64"/>
      <c r="B133" s="73"/>
      <c r="C133" s="74"/>
      <c r="D133" s="47" t="s">
        <v>41</v>
      </c>
      <c r="E133" s="101" t="s">
        <v>166</v>
      </c>
      <c r="F133" s="19">
        <v>1</v>
      </c>
      <c r="G133" s="8">
        <v>100</v>
      </c>
      <c r="H133" s="8">
        <v>100</v>
      </c>
      <c r="I133" s="43"/>
      <c r="J133" s="8">
        <f t="shared" si="4"/>
        <v>100</v>
      </c>
    </row>
    <row r="134" spans="1:10" ht="42">
      <c r="A134" s="61"/>
      <c r="B134" s="75"/>
      <c r="C134" s="76"/>
      <c r="D134" s="49"/>
      <c r="E134" s="34" t="s">
        <v>167</v>
      </c>
      <c r="F134" s="19" t="s">
        <v>169</v>
      </c>
      <c r="G134" s="19" t="s">
        <v>169</v>
      </c>
      <c r="H134" s="43">
        <v>75</v>
      </c>
      <c r="I134" s="43"/>
      <c r="J134" s="8">
        <v>100</v>
      </c>
    </row>
    <row r="135" spans="1:10" ht="15" customHeight="1">
      <c r="A135" s="63">
        <v>13</v>
      </c>
      <c r="B135" s="71" t="s">
        <v>57</v>
      </c>
      <c r="C135" s="72"/>
      <c r="D135" s="50" t="s">
        <v>39</v>
      </c>
      <c r="E135" s="93" t="s">
        <v>42</v>
      </c>
      <c r="F135" s="5">
        <v>38145.298</v>
      </c>
      <c r="G135" s="5">
        <f>SUM(G136:G137)</f>
        <v>38145.298</v>
      </c>
      <c r="H135" s="5">
        <f>SUM(H136:H137)</f>
        <v>35466.798</v>
      </c>
      <c r="I135" s="5">
        <f>SUM(I136:I137)</f>
        <v>33681.597</v>
      </c>
      <c r="J135" s="8">
        <v>97.0675</v>
      </c>
    </row>
    <row r="136" spans="1:10" ht="11.25" customHeight="1">
      <c r="A136" s="63"/>
      <c r="B136" s="73"/>
      <c r="C136" s="74"/>
      <c r="D136" s="51"/>
      <c r="E136" s="33" t="s">
        <v>3</v>
      </c>
      <c r="F136" s="4"/>
      <c r="G136" s="5">
        <v>33794.802</v>
      </c>
      <c r="H136" s="4">
        <v>31244.56</v>
      </c>
      <c r="I136" s="4">
        <v>29755.722</v>
      </c>
      <c r="J136" s="8">
        <v>97.635</v>
      </c>
    </row>
    <row r="137" spans="1:10" ht="11.25" customHeight="1">
      <c r="A137" s="63"/>
      <c r="B137" s="73"/>
      <c r="C137" s="74"/>
      <c r="D137" s="52"/>
      <c r="E137" s="33" t="s">
        <v>4</v>
      </c>
      <c r="F137" s="4"/>
      <c r="G137" s="5">
        <v>4350.496</v>
      </c>
      <c r="H137" s="4">
        <v>4222.238</v>
      </c>
      <c r="I137" s="4">
        <v>3925.875</v>
      </c>
      <c r="J137" s="8">
        <v>96.5</v>
      </c>
    </row>
    <row r="138" spans="1:10" ht="15" customHeight="1">
      <c r="A138" s="63"/>
      <c r="B138" s="73"/>
      <c r="C138" s="74"/>
      <c r="D138" s="50" t="s">
        <v>40</v>
      </c>
      <c r="E138" s="93" t="s">
        <v>42</v>
      </c>
      <c r="F138" s="7">
        <f>SUM(F139:F140)</f>
        <v>1324</v>
      </c>
      <c r="G138" s="7">
        <f>SUM(G139:G140)</f>
        <v>1324</v>
      </c>
      <c r="H138" s="7">
        <f>SUM(H139:H140)</f>
        <v>1314</v>
      </c>
      <c r="I138" s="7"/>
      <c r="J138" s="8">
        <f t="shared" si="4"/>
        <v>99.24471299093656</v>
      </c>
    </row>
    <row r="139" spans="1:10" ht="12" customHeight="1">
      <c r="A139" s="63"/>
      <c r="B139" s="73"/>
      <c r="C139" s="74"/>
      <c r="D139" s="51"/>
      <c r="E139" s="33" t="s">
        <v>3</v>
      </c>
      <c r="F139" s="7">
        <v>1212</v>
      </c>
      <c r="G139" s="7">
        <v>1212</v>
      </c>
      <c r="H139" s="7">
        <v>1202</v>
      </c>
      <c r="I139" s="8"/>
      <c r="J139" s="8">
        <f t="shared" si="4"/>
        <v>99.17491749174917</v>
      </c>
    </row>
    <row r="140" spans="1:10" ht="11.25" customHeight="1">
      <c r="A140" s="63"/>
      <c r="B140" s="73"/>
      <c r="C140" s="74"/>
      <c r="D140" s="52"/>
      <c r="E140" s="33" t="s">
        <v>4</v>
      </c>
      <c r="F140" s="7">
        <v>112</v>
      </c>
      <c r="G140" s="7">
        <v>112</v>
      </c>
      <c r="H140" s="7">
        <v>112</v>
      </c>
      <c r="I140" s="43"/>
      <c r="J140" s="8">
        <f t="shared" si="4"/>
        <v>100</v>
      </c>
    </row>
    <row r="141" spans="1:10" ht="12.75">
      <c r="A141" s="63"/>
      <c r="B141" s="73"/>
      <c r="C141" s="74"/>
      <c r="D141" s="50" t="s">
        <v>41</v>
      </c>
      <c r="E141" s="101" t="s">
        <v>28</v>
      </c>
      <c r="F141" s="12">
        <v>0.942</v>
      </c>
      <c r="G141" s="12">
        <v>0.942</v>
      </c>
      <c r="H141" s="8">
        <v>93.8</v>
      </c>
      <c r="I141" s="43"/>
      <c r="J141" s="8">
        <f aca="true" t="shared" si="5" ref="J141:J146">SUM(H141/G141)</f>
        <v>99.57537154989384</v>
      </c>
    </row>
    <row r="142" spans="1:10" ht="12.75">
      <c r="A142" s="63"/>
      <c r="B142" s="73"/>
      <c r="C142" s="74"/>
      <c r="D142" s="51"/>
      <c r="E142" s="101" t="s">
        <v>29</v>
      </c>
      <c r="F142" s="12">
        <v>0.044</v>
      </c>
      <c r="G142" s="12">
        <v>0.044</v>
      </c>
      <c r="H142" s="43">
        <v>4.2</v>
      </c>
      <c r="I142" s="43"/>
      <c r="J142" s="8">
        <f t="shared" si="5"/>
        <v>95.45454545454547</v>
      </c>
    </row>
    <row r="143" spans="1:10" ht="12.75" customHeight="1">
      <c r="A143" s="63"/>
      <c r="B143" s="73"/>
      <c r="C143" s="74"/>
      <c r="D143" s="51"/>
      <c r="E143" s="101" t="s">
        <v>30</v>
      </c>
      <c r="F143" s="12">
        <v>0.985</v>
      </c>
      <c r="G143" s="12">
        <v>0.985</v>
      </c>
      <c r="H143" s="8">
        <v>96.4</v>
      </c>
      <c r="I143" s="43"/>
      <c r="J143" s="8">
        <f t="shared" si="5"/>
        <v>97.86802030456853</v>
      </c>
    </row>
    <row r="144" spans="1:10" ht="22.5">
      <c r="A144" s="63"/>
      <c r="B144" s="73"/>
      <c r="C144" s="74"/>
      <c r="D144" s="51"/>
      <c r="E144" s="93" t="s">
        <v>46</v>
      </c>
      <c r="F144" s="12">
        <v>0.935</v>
      </c>
      <c r="G144" s="12">
        <v>0.935</v>
      </c>
      <c r="H144" s="8">
        <v>92.8</v>
      </c>
      <c r="I144" s="43"/>
      <c r="J144" s="8">
        <f t="shared" si="5"/>
        <v>99.2513368983957</v>
      </c>
    </row>
    <row r="145" spans="1:10" ht="22.5">
      <c r="A145" s="63"/>
      <c r="B145" s="73"/>
      <c r="C145" s="74"/>
      <c r="D145" s="51"/>
      <c r="E145" s="93" t="s">
        <v>122</v>
      </c>
      <c r="F145" s="12">
        <v>0.8</v>
      </c>
      <c r="G145" s="12">
        <v>0.8</v>
      </c>
      <c r="H145" s="8">
        <v>80</v>
      </c>
      <c r="I145" s="43"/>
      <c r="J145" s="8">
        <f t="shared" si="5"/>
        <v>100</v>
      </c>
    </row>
    <row r="146" spans="1:10" ht="13.5" customHeight="1">
      <c r="A146" s="63"/>
      <c r="B146" s="73"/>
      <c r="C146" s="74"/>
      <c r="D146" s="52"/>
      <c r="E146" s="93" t="s">
        <v>31</v>
      </c>
      <c r="F146" s="12">
        <v>0.896</v>
      </c>
      <c r="G146" s="12">
        <v>0.896</v>
      </c>
      <c r="H146" s="8">
        <v>87.5</v>
      </c>
      <c r="I146" s="43"/>
      <c r="J146" s="8">
        <f t="shared" si="5"/>
        <v>97.65625</v>
      </c>
    </row>
    <row r="147" spans="1:10" ht="22.5" customHeight="1">
      <c r="A147" s="63"/>
      <c r="B147" s="73"/>
      <c r="C147" s="74"/>
      <c r="D147" s="53" t="s">
        <v>123</v>
      </c>
      <c r="E147" s="93" t="s">
        <v>114</v>
      </c>
      <c r="F147" s="43">
        <v>7344.541</v>
      </c>
      <c r="G147" s="43">
        <f>SUM(G148:G152)</f>
        <v>7344.541</v>
      </c>
      <c r="H147" s="43">
        <f>SUM(H148:H152)</f>
        <v>6841.7590900000005</v>
      </c>
      <c r="I147" s="43">
        <f>SUM(I148:I152)</f>
        <v>6797.5122</v>
      </c>
      <c r="J147" s="8">
        <f>SUM(J148:J152)/5</f>
        <v>95.56</v>
      </c>
    </row>
    <row r="148" spans="1:10" ht="12.75">
      <c r="A148" s="63"/>
      <c r="B148" s="73"/>
      <c r="C148" s="74"/>
      <c r="D148" s="54"/>
      <c r="E148" s="93" t="s">
        <v>124</v>
      </c>
      <c r="F148" s="43"/>
      <c r="G148" s="5">
        <v>4354.46844</v>
      </c>
      <c r="H148" s="43">
        <v>4022.053</v>
      </c>
      <c r="I148" s="43">
        <v>3913.90521</v>
      </c>
      <c r="J148" s="8">
        <v>91</v>
      </c>
    </row>
    <row r="149" spans="1:10" ht="22.5">
      <c r="A149" s="63"/>
      <c r="B149" s="73"/>
      <c r="C149" s="74"/>
      <c r="D149" s="54"/>
      <c r="E149" s="93" t="s">
        <v>125</v>
      </c>
      <c r="F149" s="43"/>
      <c r="G149" s="5">
        <v>967.86557</v>
      </c>
      <c r="H149" s="43">
        <v>886.215</v>
      </c>
      <c r="I149" s="43">
        <v>861.4</v>
      </c>
      <c r="J149" s="8">
        <v>90.3</v>
      </c>
    </row>
    <row r="150" spans="1:10" ht="22.5">
      <c r="A150" s="63"/>
      <c r="B150" s="73"/>
      <c r="C150" s="74"/>
      <c r="D150" s="54"/>
      <c r="E150" s="93" t="s">
        <v>126</v>
      </c>
      <c r="F150" s="43"/>
      <c r="G150" s="5">
        <v>1247.6129</v>
      </c>
      <c r="H150" s="43">
        <v>1158.897</v>
      </c>
      <c r="I150" s="43">
        <v>1247.6129</v>
      </c>
      <c r="J150" s="8">
        <v>96.5</v>
      </c>
    </row>
    <row r="151" spans="1:10" ht="22.5">
      <c r="A151" s="63"/>
      <c r="B151" s="73"/>
      <c r="C151" s="74"/>
      <c r="D151" s="54"/>
      <c r="E151" s="93" t="s">
        <v>127</v>
      </c>
      <c r="F151" s="43"/>
      <c r="G151" s="5">
        <v>1.2614</v>
      </c>
      <c r="H151" s="5">
        <v>1.2614</v>
      </c>
      <c r="I151" s="5">
        <v>1.2614</v>
      </c>
      <c r="J151" s="8">
        <v>100</v>
      </c>
    </row>
    <row r="152" spans="1:10" ht="22.5">
      <c r="A152" s="63"/>
      <c r="B152" s="73"/>
      <c r="C152" s="74"/>
      <c r="D152" s="55"/>
      <c r="E152" s="93" t="s">
        <v>170</v>
      </c>
      <c r="F152" s="43"/>
      <c r="G152" s="5">
        <v>773.33269</v>
      </c>
      <c r="H152" s="5">
        <v>773.33269</v>
      </c>
      <c r="I152" s="5">
        <v>773.33269</v>
      </c>
      <c r="J152" s="8">
        <v>100</v>
      </c>
    </row>
    <row r="153" spans="1:10" ht="13.5" customHeight="1">
      <c r="A153" s="63"/>
      <c r="B153" s="73"/>
      <c r="C153" s="74"/>
      <c r="D153" s="56" t="s">
        <v>40</v>
      </c>
      <c r="E153" s="93" t="s">
        <v>124</v>
      </c>
      <c r="F153" s="8">
        <v>16134</v>
      </c>
      <c r="G153" s="8">
        <v>16134</v>
      </c>
      <c r="H153" s="4">
        <v>16134</v>
      </c>
      <c r="I153" s="8"/>
      <c r="J153" s="8">
        <f t="shared" si="4"/>
        <v>100</v>
      </c>
    </row>
    <row r="154" spans="1:10" ht="22.5">
      <c r="A154" s="63"/>
      <c r="B154" s="73"/>
      <c r="C154" s="74"/>
      <c r="D154" s="56"/>
      <c r="E154" s="93" t="s">
        <v>125</v>
      </c>
      <c r="F154" s="8">
        <v>6</v>
      </c>
      <c r="G154" s="8">
        <v>6</v>
      </c>
      <c r="H154" s="8">
        <v>6</v>
      </c>
      <c r="I154" s="8"/>
      <c r="J154" s="8">
        <f t="shared" si="4"/>
        <v>100</v>
      </c>
    </row>
    <row r="155" spans="1:10" ht="22.5">
      <c r="A155" s="63"/>
      <c r="B155" s="73"/>
      <c r="C155" s="74"/>
      <c r="D155" s="56"/>
      <c r="E155" s="93" t="s">
        <v>126</v>
      </c>
      <c r="F155" s="8">
        <v>8015</v>
      </c>
      <c r="G155" s="8">
        <v>8015</v>
      </c>
      <c r="H155" s="8">
        <v>8015</v>
      </c>
      <c r="I155" s="8"/>
      <c r="J155" s="8">
        <f t="shared" si="4"/>
        <v>100</v>
      </c>
    </row>
    <row r="156" spans="1:10" ht="22.5">
      <c r="A156" s="63"/>
      <c r="B156" s="73"/>
      <c r="C156" s="74"/>
      <c r="D156" s="56"/>
      <c r="E156" s="93" t="s">
        <v>127</v>
      </c>
      <c r="F156" s="8">
        <v>125</v>
      </c>
      <c r="G156" s="8">
        <v>125</v>
      </c>
      <c r="H156" s="7">
        <v>125</v>
      </c>
      <c r="I156" s="8"/>
      <c r="J156" s="8">
        <f t="shared" si="4"/>
        <v>100</v>
      </c>
    </row>
    <row r="157" spans="1:10" ht="22.5">
      <c r="A157" s="63"/>
      <c r="B157" s="75"/>
      <c r="C157" s="76"/>
      <c r="D157" s="56"/>
      <c r="E157" s="93" t="s">
        <v>170</v>
      </c>
      <c r="F157" s="7">
        <v>365</v>
      </c>
      <c r="G157" s="7">
        <v>365</v>
      </c>
      <c r="H157" s="7">
        <v>365</v>
      </c>
      <c r="I157" s="8"/>
      <c r="J157" s="8">
        <f t="shared" si="4"/>
        <v>100</v>
      </c>
    </row>
    <row r="158" spans="1:10" ht="13.5" customHeight="1">
      <c r="A158" s="63">
        <v>14</v>
      </c>
      <c r="B158" s="71" t="s">
        <v>58</v>
      </c>
      <c r="C158" s="72"/>
      <c r="D158" s="47" t="s">
        <v>39</v>
      </c>
      <c r="E158" s="93" t="s">
        <v>42</v>
      </c>
      <c r="F158" s="5">
        <v>17755.851</v>
      </c>
      <c r="G158" s="5">
        <f>SUM(G159:G160)</f>
        <v>17755.851000000002</v>
      </c>
      <c r="H158" s="5">
        <f>SUM(H159:H160)</f>
        <v>17761</v>
      </c>
      <c r="I158" s="5">
        <f>SUM(I159:I160)</f>
        <v>16973.478</v>
      </c>
      <c r="J158" s="8">
        <v>97.9</v>
      </c>
    </row>
    <row r="159" spans="1:10" ht="13.5" customHeight="1">
      <c r="A159" s="63"/>
      <c r="B159" s="73"/>
      <c r="C159" s="74"/>
      <c r="D159" s="48"/>
      <c r="E159" s="33" t="s">
        <v>256</v>
      </c>
      <c r="F159" s="5"/>
      <c r="G159" s="5">
        <v>15951.433</v>
      </c>
      <c r="H159" s="4">
        <v>15956.6</v>
      </c>
      <c r="I159" s="4">
        <v>15241.237</v>
      </c>
      <c r="J159" s="8">
        <v>97.8</v>
      </c>
    </row>
    <row r="160" spans="1:10" ht="12.75">
      <c r="A160" s="63"/>
      <c r="B160" s="73"/>
      <c r="C160" s="74"/>
      <c r="D160" s="49"/>
      <c r="E160" s="33" t="s">
        <v>5</v>
      </c>
      <c r="F160" s="5"/>
      <c r="G160" s="5">
        <v>1804.418</v>
      </c>
      <c r="H160" s="5">
        <v>1804.4</v>
      </c>
      <c r="I160" s="4">
        <v>1732.241</v>
      </c>
      <c r="J160" s="8">
        <v>98</v>
      </c>
    </row>
    <row r="161" spans="1:10" ht="12.75">
      <c r="A161" s="63"/>
      <c r="B161" s="73"/>
      <c r="C161" s="74"/>
      <c r="D161" s="47" t="s">
        <v>40</v>
      </c>
      <c r="E161" s="93" t="s">
        <v>2</v>
      </c>
      <c r="F161" s="7">
        <f>SUM(F162:F163)</f>
        <v>537</v>
      </c>
      <c r="G161" s="7">
        <f>SUM(G162:G163)</f>
        <v>537</v>
      </c>
      <c r="H161" s="7">
        <f>SUM(H162:H163)</f>
        <v>537</v>
      </c>
      <c r="I161" s="7"/>
      <c r="J161" s="8">
        <f aca="true" t="shared" si="6" ref="J161:J222">SUM(H161/G161)*100</f>
        <v>100</v>
      </c>
    </row>
    <row r="162" spans="1:10" ht="12.75">
      <c r="A162" s="63"/>
      <c r="B162" s="73"/>
      <c r="C162" s="74"/>
      <c r="D162" s="48"/>
      <c r="E162" s="33" t="s">
        <v>3</v>
      </c>
      <c r="F162" s="7">
        <v>487</v>
      </c>
      <c r="G162" s="7">
        <v>487</v>
      </c>
      <c r="H162" s="7">
        <v>487</v>
      </c>
      <c r="I162" s="43"/>
      <c r="J162" s="8">
        <f t="shared" si="6"/>
        <v>100</v>
      </c>
    </row>
    <row r="163" spans="1:10" ht="12.75">
      <c r="A163" s="63"/>
      <c r="B163" s="73"/>
      <c r="C163" s="74"/>
      <c r="D163" s="49"/>
      <c r="E163" s="33" t="s">
        <v>5</v>
      </c>
      <c r="F163" s="7">
        <v>50</v>
      </c>
      <c r="G163" s="7">
        <v>50</v>
      </c>
      <c r="H163" s="7">
        <v>50</v>
      </c>
      <c r="I163" s="8"/>
      <c r="J163" s="8">
        <f t="shared" si="6"/>
        <v>100</v>
      </c>
    </row>
    <row r="164" spans="1:10" ht="22.5">
      <c r="A164" s="63"/>
      <c r="B164" s="73"/>
      <c r="C164" s="74"/>
      <c r="D164" s="47" t="s">
        <v>41</v>
      </c>
      <c r="E164" s="101" t="s">
        <v>32</v>
      </c>
      <c r="F164" s="19">
        <v>1</v>
      </c>
      <c r="G164" s="19">
        <v>1</v>
      </c>
      <c r="H164" s="43">
        <v>100</v>
      </c>
      <c r="I164" s="43"/>
      <c r="J164" s="8">
        <f>SUM(H164/G164)</f>
        <v>100</v>
      </c>
    </row>
    <row r="165" spans="1:10" ht="22.5">
      <c r="A165" s="63"/>
      <c r="B165" s="73"/>
      <c r="C165" s="74"/>
      <c r="D165" s="48"/>
      <c r="E165" s="101" t="s">
        <v>34</v>
      </c>
      <c r="F165" s="19">
        <v>0.85</v>
      </c>
      <c r="G165" s="19">
        <v>0.85</v>
      </c>
      <c r="H165" s="43">
        <v>96.04</v>
      </c>
      <c r="I165" s="43"/>
      <c r="J165" s="8">
        <f>SUM(H165/G165)</f>
        <v>112.98823529411766</v>
      </c>
    </row>
    <row r="166" spans="1:10" ht="21">
      <c r="A166" s="63"/>
      <c r="B166" s="75"/>
      <c r="C166" s="76"/>
      <c r="D166" s="49"/>
      <c r="E166" s="34" t="s">
        <v>33</v>
      </c>
      <c r="F166" s="9">
        <v>0.9</v>
      </c>
      <c r="G166" s="9">
        <v>0.9</v>
      </c>
      <c r="H166" s="43">
        <v>97.4</v>
      </c>
      <c r="I166" s="43"/>
      <c r="J166" s="8">
        <f>SUM(H166/G166)</f>
        <v>108.22222222222223</v>
      </c>
    </row>
    <row r="167" spans="1:10" ht="18.75" customHeight="1">
      <c r="A167" s="63">
        <v>15</v>
      </c>
      <c r="B167" s="71" t="s">
        <v>132</v>
      </c>
      <c r="C167" s="72"/>
      <c r="D167" s="45" t="s">
        <v>39</v>
      </c>
      <c r="E167" s="93" t="s">
        <v>42</v>
      </c>
      <c r="F167" s="5">
        <v>12495</v>
      </c>
      <c r="G167" s="5">
        <v>12495</v>
      </c>
      <c r="H167" s="5">
        <v>11360.46763</v>
      </c>
      <c r="I167" s="5">
        <v>11255.61886</v>
      </c>
      <c r="J167" s="8">
        <v>100</v>
      </c>
    </row>
    <row r="168" spans="1:10" ht="20.25" customHeight="1">
      <c r="A168" s="63"/>
      <c r="B168" s="73"/>
      <c r="C168" s="74"/>
      <c r="D168" s="45" t="s">
        <v>40</v>
      </c>
      <c r="E168" s="93" t="s">
        <v>42</v>
      </c>
      <c r="F168" s="7">
        <v>150</v>
      </c>
      <c r="G168" s="7">
        <v>133</v>
      </c>
      <c r="H168" s="7">
        <v>133</v>
      </c>
      <c r="I168" s="8"/>
      <c r="J168" s="8">
        <f t="shared" si="6"/>
        <v>100</v>
      </c>
    </row>
    <row r="169" spans="1:10" ht="12.75">
      <c r="A169" s="63"/>
      <c r="B169" s="73"/>
      <c r="C169" s="74"/>
      <c r="D169" s="47" t="s">
        <v>41</v>
      </c>
      <c r="E169" s="101" t="s">
        <v>201</v>
      </c>
      <c r="F169" s="10">
        <v>0.95</v>
      </c>
      <c r="G169" s="7">
        <v>95</v>
      </c>
      <c r="H169" s="8">
        <v>100</v>
      </c>
      <c r="I169" s="8"/>
      <c r="J169" s="8">
        <f t="shared" si="6"/>
        <v>105.26315789473684</v>
      </c>
    </row>
    <row r="170" spans="1:10" ht="22.5">
      <c r="A170" s="63"/>
      <c r="B170" s="75"/>
      <c r="C170" s="76"/>
      <c r="D170" s="49"/>
      <c r="E170" s="101" t="s">
        <v>202</v>
      </c>
      <c r="F170" s="10">
        <v>0.9</v>
      </c>
      <c r="G170" s="8">
        <v>90</v>
      </c>
      <c r="H170" s="8">
        <v>98</v>
      </c>
      <c r="I170" s="43"/>
      <c r="J170" s="8">
        <f t="shared" si="6"/>
        <v>108.88888888888889</v>
      </c>
    </row>
    <row r="171" spans="1:10" ht="31.5">
      <c r="A171" s="63">
        <v>16</v>
      </c>
      <c r="B171" s="71" t="s">
        <v>59</v>
      </c>
      <c r="C171" s="72"/>
      <c r="D171" s="53" t="s">
        <v>39</v>
      </c>
      <c r="E171" s="90" t="s">
        <v>255</v>
      </c>
      <c r="F171" s="5">
        <v>91960</v>
      </c>
      <c r="G171" s="5">
        <v>93896.07334</v>
      </c>
      <c r="H171" s="4">
        <f>SUM(H172:H173)</f>
        <v>92925.352</v>
      </c>
      <c r="I171" s="4">
        <v>91352.855</v>
      </c>
      <c r="J171" s="8">
        <v>99.2</v>
      </c>
    </row>
    <row r="172" spans="1:10" ht="31.5">
      <c r="A172" s="63"/>
      <c r="B172" s="73"/>
      <c r="C172" s="74"/>
      <c r="D172" s="54"/>
      <c r="E172" s="90" t="s">
        <v>315</v>
      </c>
      <c r="F172" s="5"/>
      <c r="G172" s="5">
        <v>82997.588</v>
      </c>
      <c r="H172" s="4">
        <v>82717.61</v>
      </c>
      <c r="I172" s="4">
        <v>81153.084</v>
      </c>
      <c r="J172" s="8">
        <v>99.2</v>
      </c>
    </row>
    <row r="173" spans="1:10" ht="31.5">
      <c r="A173" s="63"/>
      <c r="B173" s="73"/>
      <c r="C173" s="74"/>
      <c r="D173" s="55"/>
      <c r="E173" s="90" t="s">
        <v>314</v>
      </c>
      <c r="F173" s="5"/>
      <c r="G173" s="5">
        <v>10898.486</v>
      </c>
      <c r="H173" s="4">
        <v>10207.742</v>
      </c>
      <c r="I173" s="4">
        <v>10199.771</v>
      </c>
      <c r="J173" s="8">
        <v>99.2</v>
      </c>
    </row>
    <row r="174" spans="1:10" ht="22.5" customHeight="1">
      <c r="A174" s="63"/>
      <c r="B174" s="73"/>
      <c r="C174" s="74"/>
      <c r="D174" s="47" t="s">
        <v>40</v>
      </c>
      <c r="E174" s="90" t="s">
        <v>9</v>
      </c>
      <c r="F174" s="7">
        <v>764</v>
      </c>
      <c r="G174" s="7">
        <v>764</v>
      </c>
      <c r="H174" s="7">
        <v>774</v>
      </c>
      <c r="I174" s="8"/>
      <c r="J174" s="8">
        <f t="shared" si="6"/>
        <v>101.30890052356021</v>
      </c>
    </row>
    <row r="175" spans="1:10" ht="12.75">
      <c r="A175" s="63"/>
      <c r="B175" s="73"/>
      <c r="C175" s="74"/>
      <c r="D175" s="48"/>
      <c r="E175" s="104" t="s">
        <v>35</v>
      </c>
      <c r="F175" s="13">
        <v>1210</v>
      </c>
      <c r="G175" s="7">
        <v>1210</v>
      </c>
      <c r="H175" s="13">
        <v>1201</v>
      </c>
      <c r="I175" s="14"/>
      <c r="J175" s="8">
        <f t="shared" si="6"/>
        <v>99.25619834710744</v>
      </c>
    </row>
    <row r="176" spans="1:10" ht="12.75">
      <c r="A176" s="63"/>
      <c r="B176" s="73"/>
      <c r="C176" s="74"/>
      <c r="D176" s="47" t="s">
        <v>41</v>
      </c>
      <c r="E176" s="101" t="s">
        <v>201</v>
      </c>
      <c r="F176" s="10">
        <v>0.95</v>
      </c>
      <c r="G176" s="7">
        <v>95</v>
      </c>
      <c r="H176" s="8">
        <v>103.3</v>
      </c>
      <c r="I176" s="15"/>
      <c r="J176" s="8">
        <f t="shared" si="6"/>
        <v>108.73684210526315</v>
      </c>
    </row>
    <row r="177" spans="1:10" ht="22.5">
      <c r="A177" s="63"/>
      <c r="B177" s="75"/>
      <c r="C177" s="76"/>
      <c r="D177" s="49"/>
      <c r="E177" s="101" t="s">
        <v>202</v>
      </c>
      <c r="F177" s="10">
        <v>0.9</v>
      </c>
      <c r="G177" s="8">
        <v>90</v>
      </c>
      <c r="H177" s="8">
        <v>95.4</v>
      </c>
      <c r="I177" s="15"/>
      <c r="J177" s="8">
        <f t="shared" si="6"/>
        <v>106</v>
      </c>
    </row>
    <row r="178" spans="1:10" ht="22.5" customHeight="1">
      <c r="A178" s="63">
        <v>17</v>
      </c>
      <c r="B178" s="71" t="s">
        <v>62</v>
      </c>
      <c r="C178" s="72"/>
      <c r="D178" s="45" t="s">
        <v>39</v>
      </c>
      <c r="E178" s="105" t="s">
        <v>254</v>
      </c>
      <c r="F178" s="43">
        <v>20685.372</v>
      </c>
      <c r="G178" s="5">
        <v>20744.621</v>
      </c>
      <c r="H178" s="44">
        <v>18865.9</v>
      </c>
      <c r="I178" s="4">
        <v>18657.64689</v>
      </c>
      <c r="J178" s="8">
        <v>99.95</v>
      </c>
    </row>
    <row r="179" spans="1:10" ht="14.25" customHeight="1">
      <c r="A179" s="63"/>
      <c r="B179" s="73"/>
      <c r="C179" s="74"/>
      <c r="D179" s="47" t="s">
        <v>40</v>
      </c>
      <c r="E179" s="106" t="s">
        <v>63</v>
      </c>
      <c r="F179" s="43">
        <v>90</v>
      </c>
      <c r="G179" s="7">
        <v>90</v>
      </c>
      <c r="H179" s="44">
        <v>96</v>
      </c>
      <c r="I179" s="4"/>
      <c r="J179" s="8">
        <f t="shared" si="6"/>
        <v>106.66666666666667</v>
      </c>
    </row>
    <row r="180" spans="1:10" ht="12.75">
      <c r="A180" s="63"/>
      <c r="B180" s="73"/>
      <c r="C180" s="74"/>
      <c r="D180" s="48"/>
      <c r="E180" s="106" t="s">
        <v>64</v>
      </c>
      <c r="F180" s="43">
        <v>200</v>
      </c>
      <c r="G180" s="7">
        <v>200</v>
      </c>
      <c r="H180" s="44">
        <v>299</v>
      </c>
      <c r="I180" s="4"/>
      <c r="J180" s="8">
        <f t="shared" si="6"/>
        <v>149.5</v>
      </c>
    </row>
    <row r="181" spans="1:10" ht="12" customHeight="1">
      <c r="A181" s="63"/>
      <c r="B181" s="73"/>
      <c r="C181" s="74"/>
      <c r="D181" s="48"/>
      <c r="E181" s="106" t="s">
        <v>65</v>
      </c>
      <c r="F181" s="43">
        <v>21</v>
      </c>
      <c r="G181" s="7">
        <v>21</v>
      </c>
      <c r="H181" s="44">
        <v>21</v>
      </c>
      <c r="I181" s="4"/>
      <c r="J181" s="8">
        <f t="shared" si="6"/>
        <v>100</v>
      </c>
    </row>
    <row r="182" spans="1:10" ht="22.5">
      <c r="A182" s="63"/>
      <c r="B182" s="73"/>
      <c r="C182" s="74"/>
      <c r="D182" s="48"/>
      <c r="E182" s="106" t="s">
        <v>66</v>
      </c>
      <c r="F182" s="43">
        <v>31</v>
      </c>
      <c r="G182" s="7">
        <v>31</v>
      </c>
      <c r="H182" s="44">
        <v>31</v>
      </c>
      <c r="I182" s="4"/>
      <c r="J182" s="8">
        <f t="shared" si="6"/>
        <v>100</v>
      </c>
    </row>
    <row r="183" spans="1:10" ht="31.5">
      <c r="A183" s="63"/>
      <c r="B183" s="73"/>
      <c r="C183" s="74"/>
      <c r="D183" s="48"/>
      <c r="E183" s="105" t="s">
        <v>67</v>
      </c>
      <c r="F183" s="43">
        <v>18</v>
      </c>
      <c r="G183" s="7">
        <v>18</v>
      </c>
      <c r="H183" s="44">
        <v>36</v>
      </c>
      <c r="I183" s="4"/>
      <c r="J183" s="8">
        <f t="shared" si="6"/>
        <v>200</v>
      </c>
    </row>
    <row r="184" spans="1:10" ht="42">
      <c r="A184" s="63"/>
      <c r="B184" s="73"/>
      <c r="C184" s="74"/>
      <c r="D184" s="48"/>
      <c r="E184" s="105" t="s">
        <v>68</v>
      </c>
      <c r="F184" s="43">
        <v>32</v>
      </c>
      <c r="G184" s="7">
        <v>32</v>
      </c>
      <c r="H184" s="44">
        <v>33</v>
      </c>
      <c r="I184" s="4"/>
      <c r="J184" s="8">
        <f t="shared" si="6"/>
        <v>103.125</v>
      </c>
    </row>
    <row r="185" spans="1:10" ht="42" customHeight="1">
      <c r="A185" s="63"/>
      <c r="B185" s="75"/>
      <c r="C185" s="76"/>
      <c r="D185" s="49"/>
      <c r="E185" s="105" t="s">
        <v>69</v>
      </c>
      <c r="F185" s="43">
        <v>1400</v>
      </c>
      <c r="G185" s="7">
        <v>1400</v>
      </c>
      <c r="H185" s="44">
        <v>1418</v>
      </c>
      <c r="I185" s="4"/>
      <c r="J185" s="8">
        <f t="shared" si="6"/>
        <v>101.28571428571429</v>
      </c>
    </row>
    <row r="186" spans="1:10" ht="33">
      <c r="A186" s="63">
        <v>18</v>
      </c>
      <c r="B186" s="71" t="s">
        <v>70</v>
      </c>
      <c r="C186" s="72"/>
      <c r="D186" s="45" t="s">
        <v>39</v>
      </c>
      <c r="E186" s="105" t="s">
        <v>253</v>
      </c>
      <c r="F186" s="5">
        <v>62500</v>
      </c>
      <c r="G186" s="5">
        <v>63123.46042</v>
      </c>
      <c r="H186" s="5">
        <v>63022.459</v>
      </c>
      <c r="I186" s="5">
        <v>60846.08653</v>
      </c>
      <c r="J186" s="8">
        <v>108.2</v>
      </c>
    </row>
    <row r="187" spans="1:10" ht="32.25" customHeight="1">
      <c r="A187" s="63"/>
      <c r="B187" s="75"/>
      <c r="C187" s="76"/>
      <c r="D187" s="107" t="s">
        <v>40</v>
      </c>
      <c r="E187" s="108" t="s">
        <v>74</v>
      </c>
      <c r="F187" s="20">
        <v>115062</v>
      </c>
      <c r="G187" s="20">
        <v>115062</v>
      </c>
      <c r="H187" s="44">
        <v>137942</v>
      </c>
      <c r="I187" s="44"/>
      <c r="J187" s="8">
        <f t="shared" si="6"/>
        <v>119.88493160209279</v>
      </c>
    </row>
    <row r="188" spans="1:10" ht="63">
      <c r="A188" s="63">
        <v>19</v>
      </c>
      <c r="B188" s="71" t="s">
        <v>72</v>
      </c>
      <c r="C188" s="72"/>
      <c r="D188" s="47" t="s">
        <v>39</v>
      </c>
      <c r="E188" s="109" t="s">
        <v>252</v>
      </c>
      <c r="F188" s="44">
        <v>55869.443</v>
      </c>
      <c r="G188" s="5">
        <f>SUM(G189:G194)</f>
        <v>55870.63828</v>
      </c>
      <c r="H188" s="5">
        <f>SUM(H189:H194)</f>
        <v>54095.13646</v>
      </c>
      <c r="I188" s="5">
        <f>SUM(I189:I194)</f>
        <v>52912.49285999999</v>
      </c>
      <c r="J188" s="8">
        <v>97.85</v>
      </c>
    </row>
    <row r="189" spans="1:10" ht="47.25" customHeight="1">
      <c r="A189" s="63"/>
      <c r="B189" s="73"/>
      <c r="C189" s="74"/>
      <c r="D189" s="48"/>
      <c r="E189" s="109" t="s">
        <v>73</v>
      </c>
      <c r="F189" s="44"/>
      <c r="G189" s="5">
        <v>21350.66528</v>
      </c>
      <c r="H189" s="4">
        <v>20106.23658</v>
      </c>
      <c r="I189" s="5">
        <v>19127.98947</v>
      </c>
      <c r="J189" s="8">
        <f t="shared" si="6"/>
        <v>94.17147576583618</v>
      </c>
    </row>
    <row r="190" spans="1:10" ht="12.75">
      <c r="A190" s="63"/>
      <c r="B190" s="73"/>
      <c r="C190" s="74"/>
      <c r="D190" s="48"/>
      <c r="E190" s="101" t="s">
        <v>75</v>
      </c>
      <c r="F190" s="44"/>
      <c r="G190" s="5">
        <v>6834.753</v>
      </c>
      <c r="H190" s="4">
        <v>6621.54435</v>
      </c>
      <c r="I190" s="5">
        <v>6617.61081</v>
      </c>
      <c r="J190" s="8">
        <f t="shared" si="6"/>
        <v>96.88052150531263</v>
      </c>
    </row>
    <row r="191" spans="1:10" ht="12.75">
      <c r="A191" s="63"/>
      <c r="B191" s="73"/>
      <c r="C191" s="74"/>
      <c r="D191" s="48"/>
      <c r="E191" s="101" t="s">
        <v>76</v>
      </c>
      <c r="F191" s="44"/>
      <c r="G191" s="5">
        <v>1438.89</v>
      </c>
      <c r="H191" s="4">
        <v>1283.60958</v>
      </c>
      <c r="I191" s="5">
        <v>1283.60958</v>
      </c>
      <c r="J191" s="8">
        <f t="shared" si="6"/>
        <v>89.20831891249505</v>
      </c>
    </row>
    <row r="192" spans="1:10" ht="12.75">
      <c r="A192" s="63"/>
      <c r="B192" s="73"/>
      <c r="C192" s="74"/>
      <c r="D192" s="48"/>
      <c r="E192" s="101" t="s">
        <v>77</v>
      </c>
      <c r="F192" s="44"/>
      <c r="G192" s="5">
        <v>8388.18</v>
      </c>
      <c r="H192" s="4">
        <v>8872.65298</v>
      </c>
      <c r="I192" s="5">
        <v>8347.40701</v>
      </c>
      <c r="J192" s="8">
        <f t="shared" si="6"/>
        <v>105.77566265864587</v>
      </c>
    </row>
    <row r="193" spans="1:10" ht="12.75">
      <c r="A193" s="63"/>
      <c r="B193" s="73"/>
      <c r="C193" s="74"/>
      <c r="D193" s="48"/>
      <c r="E193" s="101" t="s">
        <v>78</v>
      </c>
      <c r="F193" s="44"/>
      <c r="G193" s="5">
        <v>14320.95</v>
      </c>
      <c r="H193" s="4">
        <v>13474.5016</v>
      </c>
      <c r="I193" s="5">
        <v>14061.75764</v>
      </c>
      <c r="J193" s="8">
        <f t="shared" si="6"/>
        <v>94.08943959723342</v>
      </c>
    </row>
    <row r="194" spans="1:10" ht="12.75">
      <c r="A194" s="63"/>
      <c r="B194" s="73"/>
      <c r="C194" s="74"/>
      <c r="D194" s="48"/>
      <c r="E194" s="101" t="s">
        <v>150</v>
      </c>
      <c r="F194" s="44"/>
      <c r="G194" s="5">
        <v>3537.2</v>
      </c>
      <c r="H194" s="4">
        <v>3736.59137</v>
      </c>
      <c r="I194" s="5">
        <v>3474.11835</v>
      </c>
      <c r="J194" s="8">
        <f t="shared" si="6"/>
        <v>105.63698320705643</v>
      </c>
    </row>
    <row r="195" spans="1:10" ht="43.5" customHeight="1">
      <c r="A195" s="63"/>
      <c r="B195" s="73"/>
      <c r="C195" s="74"/>
      <c r="D195" s="47" t="s">
        <v>40</v>
      </c>
      <c r="E195" s="109" t="s">
        <v>73</v>
      </c>
      <c r="F195" s="44">
        <v>113890</v>
      </c>
      <c r="G195" s="7">
        <v>113890</v>
      </c>
      <c r="H195" s="44">
        <v>113890</v>
      </c>
      <c r="I195" s="4"/>
      <c r="J195" s="8">
        <f t="shared" si="6"/>
        <v>100</v>
      </c>
    </row>
    <row r="196" spans="1:10" ht="15" customHeight="1">
      <c r="A196" s="63"/>
      <c r="B196" s="73"/>
      <c r="C196" s="74"/>
      <c r="D196" s="48"/>
      <c r="E196" s="101" t="s">
        <v>75</v>
      </c>
      <c r="F196" s="16">
        <v>42398</v>
      </c>
      <c r="G196" s="16">
        <v>42398</v>
      </c>
      <c r="H196" s="16">
        <v>42398</v>
      </c>
      <c r="I196" s="4"/>
      <c r="J196" s="8">
        <f t="shared" si="6"/>
        <v>100</v>
      </c>
    </row>
    <row r="197" spans="1:10" ht="12.75">
      <c r="A197" s="63"/>
      <c r="B197" s="73"/>
      <c r="C197" s="74"/>
      <c r="D197" s="48"/>
      <c r="E197" s="101" t="s">
        <v>76</v>
      </c>
      <c r="F197" s="16">
        <v>2168.4</v>
      </c>
      <c r="G197" s="16">
        <v>2168.4</v>
      </c>
      <c r="H197" s="17">
        <v>2069</v>
      </c>
      <c r="I197" s="4"/>
      <c r="J197" s="8">
        <f t="shared" si="6"/>
        <v>95.41597491237779</v>
      </c>
    </row>
    <row r="198" spans="1:10" ht="12.75">
      <c r="A198" s="63"/>
      <c r="B198" s="73"/>
      <c r="C198" s="74"/>
      <c r="D198" s="48"/>
      <c r="E198" s="101" t="s">
        <v>77</v>
      </c>
      <c r="F198" s="16">
        <v>280.7</v>
      </c>
      <c r="G198" s="16">
        <v>280.7</v>
      </c>
      <c r="H198" s="16">
        <v>301.56</v>
      </c>
      <c r="I198" s="4"/>
      <c r="J198" s="8">
        <f t="shared" si="6"/>
        <v>107.43142144638405</v>
      </c>
    </row>
    <row r="199" spans="1:10" ht="12.75">
      <c r="A199" s="63"/>
      <c r="B199" s="73"/>
      <c r="C199" s="74"/>
      <c r="D199" s="48"/>
      <c r="E199" s="101" t="s">
        <v>78</v>
      </c>
      <c r="F199" s="16">
        <v>91774</v>
      </c>
      <c r="G199" s="16">
        <v>91774</v>
      </c>
      <c r="H199" s="16">
        <v>98457</v>
      </c>
      <c r="I199" s="16"/>
      <c r="J199" s="8">
        <f t="shared" si="6"/>
        <v>107.28201887244752</v>
      </c>
    </row>
    <row r="200" spans="1:10" ht="12.75">
      <c r="A200" s="63"/>
      <c r="B200" s="73"/>
      <c r="C200" s="74"/>
      <c r="D200" s="48"/>
      <c r="E200" s="101" t="s">
        <v>150</v>
      </c>
      <c r="F200" s="16">
        <v>247</v>
      </c>
      <c r="G200" s="16">
        <v>247</v>
      </c>
      <c r="H200" s="16">
        <v>247</v>
      </c>
      <c r="I200" s="16"/>
      <c r="J200" s="8">
        <f t="shared" si="6"/>
        <v>100</v>
      </c>
    </row>
    <row r="201" spans="1:10" ht="26.25">
      <c r="A201" s="63"/>
      <c r="B201" s="73"/>
      <c r="C201" s="74"/>
      <c r="D201" s="45" t="s">
        <v>39</v>
      </c>
      <c r="E201" s="110" t="s">
        <v>109</v>
      </c>
      <c r="F201" s="16">
        <v>2303.88</v>
      </c>
      <c r="G201" s="16">
        <v>2303.88</v>
      </c>
      <c r="H201" s="16">
        <v>2303.88</v>
      </c>
      <c r="I201" s="16">
        <v>2303.88</v>
      </c>
      <c r="J201" s="8">
        <f t="shared" si="6"/>
        <v>100</v>
      </c>
    </row>
    <row r="202" spans="1:10" ht="29.25">
      <c r="A202" s="63"/>
      <c r="B202" s="75"/>
      <c r="C202" s="76"/>
      <c r="D202" s="107" t="s">
        <v>40</v>
      </c>
      <c r="E202" s="110" t="s">
        <v>109</v>
      </c>
      <c r="F202" s="43">
        <v>365</v>
      </c>
      <c r="G202" s="43">
        <v>365</v>
      </c>
      <c r="H202" s="43">
        <v>365</v>
      </c>
      <c r="I202" s="4"/>
      <c r="J202" s="8">
        <f t="shared" si="6"/>
        <v>100</v>
      </c>
    </row>
    <row r="203" spans="1:10" ht="32.25" customHeight="1">
      <c r="A203" s="60">
        <v>20</v>
      </c>
      <c r="B203" s="77" t="s">
        <v>133</v>
      </c>
      <c r="C203" s="65" t="s">
        <v>135</v>
      </c>
      <c r="D203" s="65" t="s">
        <v>40</v>
      </c>
      <c r="E203" s="111" t="s">
        <v>134</v>
      </c>
      <c r="F203" s="43">
        <v>400</v>
      </c>
      <c r="G203" s="7">
        <v>400</v>
      </c>
      <c r="H203" s="43">
        <v>418</v>
      </c>
      <c r="I203" s="4"/>
      <c r="J203" s="8">
        <f t="shared" si="6"/>
        <v>104.5</v>
      </c>
    </row>
    <row r="204" spans="1:10" ht="22.5" customHeight="1">
      <c r="A204" s="64"/>
      <c r="B204" s="78"/>
      <c r="C204" s="65"/>
      <c r="D204" s="65"/>
      <c r="E204" s="110" t="s">
        <v>140</v>
      </c>
      <c r="F204" s="43">
        <v>1</v>
      </c>
      <c r="G204" s="7">
        <v>1</v>
      </c>
      <c r="H204" s="43">
        <v>1</v>
      </c>
      <c r="I204" s="4"/>
      <c r="J204" s="8">
        <v>0</v>
      </c>
    </row>
    <row r="205" spans="1:10" ht="22.5">
      <c r="A205" s="64"/>
      <c r="B205" s="78"/>
      <c r="C205" s="65"/>
      <c r="D205" s="65"/>
      <c r="E205" s="110" t="s">
        <v>189</v>
      </c>
      <c r="F205" s="43">
        <v>17000</v>
      </c>
      <c r="G205" s="7">
        <v>17000</v>
      </c>
      <c r="H205" s="43">
        <v>17000</v>
      </c>
      <c r="I205" s="4"/>
      <c r="J205" s="8">
        <f t="shared" si="6"/>
        <v>100</v>
      </c>
    </row>
    <row r="206" spans="1:10" ht="21.75" customHeight="1">
      <c r="A206" s="64"/>
      <c r="B206" s="78"/>
      <c r="C206" s="65"/>
      <c r="D206" s="42" t="s">
        <v>123</v>
      </c>
      <c r="E206" s="110" t="s">
        <v>251</v>
      </c>
      <c r="F206" s="43">
        <v>11359.06828</v>
      </c>
      <c r="G206" s="29">
        <v>11359.06828</v>
      </c>
      <c r="H206" s="43">
        <v>11359.06828</v>
      </c>
      <c r="I206" s="29">
        <v>11359.06828</v>
      </c>
      <c r="J206" s="8">
        <v>102.25</v>
      </c>
    </row>
    <row r="207" spans="1:10" ht="21.75" customHeight="1">
      <c r="A207" s="64"/>
      <c r="B207" s="78"/>
      <c r="C207" s="47" t="s">
        <v>136</v>
      </c>
      <c r="D207" s="47" t="s">
        <v>40</v>
      </c>
      <c r="E207" s="112" t="s">
        <v>136</v>
      </c>
      <c r="F207" s="43">
        <v>21000</v>
      </c>
      <c r="G207" s="43">
        <v>21000</v>
      </c>
      <c r="H207" s="43">
        <v>21364</v>
      </c>
      <c r="I207" s="5"/>
      <c r="J207" s="8">
        <f t="shared" si="6"/>
        <v>101.73333333333335</v>
      </c>
    </row>
    <row r="208" spans="1:10" ht="31.5">
      <c r="A208" s="64"/>
      <c r="B208" s="78"/>
      <c r="C208" s="48"/>
      <c r="D208" s="48"/>
      <c r="E208" s="112" t="s">
        <v>137</v>
      </c>
      <c r="F208" s="43">
        <v>2</v>
      </c>
      <c r="G208" s="43">
        <v>2</v>
      </c>
      <c r="H208" s="43">
        <v>2</v>
      </c>
      <c r="I208" s="5"/>
      <c r="J208" s="8">
        <v>0</v>
      </c>
    </row>
    <row r="209" spans="1:10" ht="31.5">
      <c r="A209" s="64"/>
      <c r="B209" s="78"/>
      <c r="C209" s="48"/>
      <c r="D209" s="48"/>
      <c r="E209" s="112" t="s">
        <v>190</v>
      </c>
      <c r="F209" s="43">
        <v>1498004</v>
      </c>
      <c r="G209" s="7">
        <v>1498004</v>
      </c>
      <c r="H209" s="43">
        <v>1575956.85</v>
      </c>
      <c r="I209" s="5"/>
      <c r="J209" s="8">
        <f t="shared" si="6"/>
        <v>105.20378116480332</v>
      </c>
    </row>
    <row r="210" spans="1:10" ht="21">
      <c r="A210" s="64"/>
      <c r="B210" s="78"/>
      <c r="C210" s="48"/>
      <c r="D210" s="48"/>
      <c r="E210" s="91" t="s">
        <v>191</v>
      </c>
      <c r="F210" s="113">
        <v>800000</v>
      </c>
      <c r="G210" s="7">
        <v>800000</v>
      </c>
      <c r="H210" s="43">
        <v>772956</v>
      </c>
      <c r="I210" s="5"/>
      <c r="J210" s="8">
        <f t="shared" si="6"/>
        <v>96.6195</v>
      </c>
    </row>
    <row r="211" spans="1:10" ht="18" customHeight="1">
      <c r="A211" s="64"/>
      <c r="B211" s="78"/>
      <c r="C211" s="49"/>
      <c r="D211" s="45" t="s">
        <v>123</v>
      </c>
      <c r="E211" s="111" t="s">
        <v>138</v>
      </c>
      <c r="F211" s="43">
        <v>173269.68657</v>
      </c>
      <c r="G211" s="5">
        <v>191604.15069</v>
      </c>
      <c r="H211" s="43">
        <v>187195.23541</v>
      </c>
      <c r="I211" s="4">
        <v>187195.23541</v>
      </c>
      <c r="J211" s="8">
        <v>100.9</v>
      </c>
    </row>
    <row r="212" spans="1:10" ht="21" customHeight="1">
      <c r="A212" s="62">
        <v>21</v>
      </c>
      <c r="B212" s="77" t="s">
        <v>79</v>
      </c>
      <c r="C212" s="47" t="s">
        <v>106</v>
      </c>
      <c r="D212" s="53" t="s">
        <v>40</v>
      </c>
      <c r="E212" s="96" t="s">
        <v>180</v>
      </c>
      <c r="F212" s="43">
        <v>3670</v>
      </c>
      <c r="G212" s="43">
        <v>3670</v>
      </c>
      <c r="H212" s="43">
        <v>3670</v>
      </c>
      <c r="I212" s="43"/>
      <c r="J212" s="8">
        <f t="shared" si="6"/>
        <v>100</v>
      </c>
    </row>
    <row r="213" spans="1:10" ht="23.25" customHeight="1">
      <c r="A213" s="62"/>
      <c r="B213" s="78"/>
      <c r="C213" s="48"/>
      <c r="D213" s="54"/>
      <c r="E213" s="96" t="s">
        <v>181</v>
      </c>
      <c r="F213" s="43">
        <v>3250</v>
      </c>
      <c r="G213" s="43">
        <v>3250</v>
      </c>
      <c r="H213" s="43">
        <v>3196</v>
      </c>
      <c r="I213" s="43"/>
      <c r="J213" s="8">
        <f t="shared" si="6"/>
        <v>98.33846153846154</v>
      </c>
    </row>
    <row r="214" spans="1:10" ht="23.25" customHeight="1">
      <c r="A214" s="62"/>
      <c r="B214" s="78"/>
      <c r="C214" s="48"/>
      <c r="D214" s="55"/>
      <c r="E214" s="96" t="s">
        <v>182</v>
      </c>
      <c r="F214" s="43">
        <v>175</v>
      </c>
      <c r="G214" s="43">
        <v>175</v>
      </c>
      <c r="H214" s="43">
        <v>185</v>
      </c>
      <c r="I214" s="43"/>
      <c r="J214" s="8">
        <f t="shared" si="6"/>
        <v>105.71428571428572</v>
      </c>
    </row>
    <row r="215" spans="1:10" ht="19.5" customHeight="1">
      <c r="A215" s="62"/>
      <c r="B215" s="78"/>
      <c r="C215" s="48"/>
      <c r="D215" s="114" t="s">
        <v>39</v>
      </c>
      <c r="E215" s="91" t="s">
        <v>107</v>
      </c>
      <c r="F215" s="5">
        <v>502.39</v>
      </c>
      <c r="G215" s="5">
        <v>502.39</v>
      </c>
      <c r="H215" s="43">
        <v>475.702</v>
      </c>
      <c r="I215" s="43">
        <v>475.70192</v>
      </c>
      <c r="J215" s="8">
        <v>100.155</v>
      </c>
    </row>
    <row r="216" spans="1:10" ht="44.25" customHeight="1">
      <c r="A216" s="62"/>
      <c r="B216" s="78"/>
      <c r="C216" s="48"/>
      <c r="D216" s="47" t="s">
        <v>41</v>
      </c>
      <c r="E216" s="33" t="s">
        <v>105</v>
      </c>
      <c r="F216" s="1" t="s">
        <v>108</v>
      </c>
      <c r="G216" s="1" t="s">
        <v>108</v>
      </c>
      <c r="H216" s="9">
        <v>0.05</v>
      </c>
      <c r="I216" s="43"/>
      <c r="J216" s="8">
        <v>100</v>
      </c>
    </row>
    <row r="217" spans="1:10" ht="12.75">
      <c r="A217" s="62"/>
      <c r="B217" s="79"/>
      <c r="C217" s="49"/>
      <c r="D217" s="49"/>
      <c r="E217" s="33" t="s">
        <v>104</v>
      </c>
      <c r="F217" s="43">
        <v>0</v>
      </c>
      <c r="G217" s="5">
        <v>0</v>
      </c>
      <c r="H217" s="43">
        <v>0</v>
      </c>
      <c r="I217" s="43"/>
      <c r="J217" s="8">
        <v>100</v>
      </c>
    </row>
    <row r="218" spans="1:10" ht="21" customHeight="1">
      <c r="A218" s="62">
        <v>22</v>
      </c>
      <c r="B218" s="77" t="s">
        <v>148</v>
      </c>
      <c r="C218" s="53" t="s">
        <v>106</v>
      </c>
      <c r="D218" s="114" t="s">
        <v>40</v>
      </c>
      <c r="E218" s="96" t="s">
        <v>183</v>
      </c>
      <c r="F218" s="43">
        <v>3138</v>
      </c>
      <c r="G218" s="7">
        <v>3138</v>
      </c>
      <c r="H218" s="43">
        <v>3138</v>
      </c>
      <c r="I218" s="43"/>
      <c r="J218" s="8">
        <f t="shared" si="6"/>
        <v>100</v>
      </c>
    </row>
    <row r="219" spans="1:10" ht="31.5">
      <c r="A219" s="62"/>
      <c r="B219" s="78"/>
      <c r="C219" s="54"/>
      <c r="D219" s="115" t="s">
        <v>39</v>
      </c>
      <c r="E219" s="96" t="s">
        <v>248</v>
      </c>
      <c r="F219" s="43">
        <v>877.573</v>
      </c>
      <c r="G219" s="29">
        <v>985.97364</v>
      </c>
      <c r="H219" s="43">
        <v>941.014</v>
      </c>
      <c r="I219" s="43">
        <v>941.014</v>
      </c>
      <c r="J219" s="8">
        <v>100.1</v>
      </c>
    </row>
    <row r="220" spans="1:10" ht="42" customHeight="1">
      <c r="A220" s="62"/>
      <c r="B220" s="78"/>
      <c r="C220" s="54"/>
      <c r="D220" s="47" t="s">
        <v>41</v>
      </c>
      <c r="E220" s="33" t="s">
        <v>105</v>
      </c>
      <c r="F220" s="1" t="s">
        <v>108</v>
      </c>
      <c r="G220" s="1" t="s">
        <v>108</v>
      </c>
      <c r="H220" s="9">
        <v>0.06</v>
      </c>
      <c r="I220" s="43"/>
      <c r="J220" s="8">
        <v>100</v>
      </c>
    </row>
    <row r="221" spans="1:10" ht="12.75">
      <c r="A221" s="62"/>
      <c r="B221" s="78"/>
      <c r="C221" s="55"/>
      <c r="D221" s="49"/>
      <c r="E221" s="33" t="s">
        <v>104</v>
      </c>
      <c r="F221" s="43">
        <v>0</v>
      </c>
      <c r="G221" s="7">
        <v>0</v>
      </c>
      <c r="H221" s="43">
        <v>0</v>
      </c>
      <c r="I221" s="43"/>
      <c r="J221" s="8">
        <v>100</v>
      </c>
    </row>
    <row r="222" spans="1:10" ht="21.75" customHeight="1">
      <c r="A222" s="62"/>
      <c r="B222" s="78"/>
      <c r="C222" s="53" t="s">
        <v>130</v>
      </c>
      <c r="D222" s="114" t="s">
        <v>40</v>
      </c>
      <c r="E222" s="91" t="s">
        <v>119</v>
      </c>
      <c r="F222" s="43">
        <v>3400</v>
      </c>
      <c r="G222" s="7">
        <v>2960</v>
      </c>
      <c r="H222" s="43">
        <v>2967</v>
      </c>
      <c r="I222" s="43"/>
      <c r="J222" s="8">
        <f t="shared" si="6"/>
        <v>100.23648648648648</v>
      </c>
    </row>
    <row r="223" spans="1:10" ht="31.5">
      <c r="A223" s="62"/>
      <c r="B223" s="78"/>
      <c r="C223" s="54"/>
      <c r="D223" s="115" t="s">
        <v>39</v>
      </c>
      <c r="E223" s="91" t="s">
        <v>249</v>
      </c>
      <c r="F223" s="43">
        <v>4915.38</v>
      </c>
      <c r="G223" s="5">
        <v>4977.59889</v>
      </c>
      <c r="H223" s="43">
        <v>4406.0577</v>
      </c>
      <c r="I223" s="43">
        <v>4389.073</v>
      </c>
      <c r="J223" s="8">
        <v>100.85</v>
      </c>
    </row>
    <row r="224" spans="1:10" ht="42">
      <c r="A224" s="62"/>
      <c r="B224" s="78"/>
      <c r="C224" s="54"/>
      <c r="D224" s="47" t="s">
        <v>41</v>
      </c>
      <c r="E224" s="33" t="s">
        <v>105</v>
      </c>
      <c r="F224" s="1" t="s">
        <v>108</v>
      </c>
      <c r="G224" s="1" t="s">
        <v>108</v>
      </c>
      <c r="H224" s="9">
        <v>0.07</v>
      </c>
      <c r="I224" s="43"/>
      <c r="J224" s="8">
        <v>100</v>
      </c>
    </row>
    <row r="225" spans="1:10" ht="12.75">
      <c r="A225" s="62"/>
      <c r="B225" s="78"/>
      <c r="C225" s="55"/>
      <c r="D225" s="49"/>
      <c r="E225" s="33" t="s">
        <v>104</v>
      </c>
      <c r="F225" s="43">
        <v>0</v>
      </c>
      <c r="G225" s="43">
        <v>0</v>
      </c>
      <c r="H225" s="43">
        <v>0</v>
      </c>
      <c r="I225" s="43"/>
      <c r="J225" s="8">
        <v>100</v>
      </c>
    </row>
    <row r="226" spans="1:10" ht="22.5" customHeight="1">
      <c r="A226" s="62"/>
      <c r="B226" s="78"/>
      <c r="C226" s="53" t="s">
        <v>174</v>
      </c>
      <c r="D226" s="40" t="s">
        <v>40</v>
      </c>
      <c r="E226" s="33" t="s">
        <v>203</v>
      </c>
      <c r="F226" s="43">
        <v>3000</v>
      </c>
      <c r="G226" s="7">
        <v>969</v>
      </c>
      <c r="H226" s="43">
        <v>968</v>
      </c>
      <c r="I226" s="43"/>
      <c r="J226" s="8">
        <f>SUM(H226/G226)*100</f>
        <v>99.89680082559339</v>
      </c>
    </row>
    <row r="227" spans="1:10" ht="22.5" customHeight="1">
      <c r="A227" s="62"/>
      <c r="B227" s="78"/>
      <c r="C227" s="54"/>
      <c r="D227" s="115" t="s">
        <v>39</v>
      </c>
      <c r="E227" s="90" t="s">
        <v>250</v>
      </c>
      <c r="F227" s="43">
        <v>928.41</v>
      </c>
      <c r="G227" s="5">
        <v>914.50741</v>
      </c>
      <c r="H227" s="43">
        <v>692.58018</v>
      </c>
      <c r="I227" s="43">
        <v>692.58018</v>
      </c>
      <c r="J227" s="8">
        <v>103.8</v>
      </c>
    </row>
    <row r="228" spans="1:10" ht="42">
      <c r="A228" s="62"/>
      <c r="B228" s="78"/>
      <c r="C228" s="54"/>
      <c r="D228" s="47" t="s">
        <v>41</v>
      </c>
      <c r="E228" s="33" t="s">
        <v>105</v>
      </c>
      <c r="F228" s="1" t="s">
        <v>108</v>
      </c>
      <c r="G228" s="1" t="s">
        <v>108</v>
      </c>
      <c r="H228" s="43">
        <v>7</v>
      </c>
      <c r="I228" s="43"/>
      <c r="J228" s="8">
        <v>100</v>
      </c>
    </row>
    <row r="229" spans="1:10" ht="14.25" customHeight="1">
      <c r="A229" s="62"/>
      <c r="B229" s="78"/>
      <c r="C229" s="54"/>
      <c r="D229" s="49"/>
      <c r="E229" s="33" t="s">
        <v>104</v>
      </c>
      <c r="F229" s="43">
        <v>0</v>
      </c>
      <c r="G229" s="7">
        <v>0</v>
      </c>
      <c r="H229" s="43">
        <v>0</v>
      </c>
      <c r="I229" s="43"/>
      <c r="J229" s="8">
        <v>100</v>
      </c>
    </row>
    <row r="230" spans="1:10" ht="20.25" customHeight="1">
      <c r="A230" s="62">
        <v>23</v>
      </c>
      <c r="B230" s="77" t="s">
        <v>149</v>
      </c>
      <c r="C230" s="53" t="s">
        <v>106</v>
      </c>
      <c r="D230" s="114" t="s">
        <v>40</v>
      </c>
      <c r="E230" s="96" t="s">
        <v>183</v>
      </c>
      <c r="F230" s="43">
        <v>1510</v>
      </c>
      <c r="G230" s="43">
        <v>1510</v>
      </c>
      <c r="H230" s="43">
        <v>1501</v>
      </c>
      <c r="I230" s="43"/>
      <c r="J230" s="8">
        <f>SUM(H230/G230)*100</f>
        <v>99.40397350993378</v>
      </c>
    </row>
    <row r="231" spans="1:10" ht="21.75" customHeight="1">
      <c r="A231" s="62"/>
      <c r="B231" s="78"/>
      <c r="C231" s="54"/>
      <c r="D231" s="115" t="s">
        <v>39</v>
      </c>
      <c r="E231" s="96" t="s">
        <v>247</v>
      </c>
      <c r="F231" s="43">
        <v>134.39</v>
      </c>
      <c r="G231" s="43">
        <v>134.39</v>
      </c>
      <c r="H231" s="43">
        <v>123.25</v>
      </c>
      <c r="I231" s="43">
        <v>123.25158</v>
      </c>
      <c r="J231" s="8">
        <v>100.045</v>
      </c>
    </row>
    <row r="232" spans="1:10" ht="42">
      <c r="A232" s="62"/>
      <c r="B232" s="78"/>
      <c r="C232" s="54"/>
      <c r="D232" s="47" t="s">
        <v>41</v>
      </c>
      <c r="E232" s="33" t="s">
        <v>105</v>
      </c>
      <c r="F232" s="1" t="s">
        <v>108</v>
      </c>
      <c r="G232" s="1" t="s">
        <v>108</v>
      </c>
      <c r="H232" s="43">
        <v>0</v>
      </c>
      <c r="I232" s="43"/>
      <c r="J232" s="8">
        <v>100</v>
      </c>
    </row>
    <row r="233" spans="1:10" ht="12.75">
      <c r="A233" s="62"/>
      <c r="B233" s="79"/>
      <c r="C233" s="55"/>
      <c r="D233" s="49"/>
      <c r="E233" s="33" t="s">
        <v>104</v>
      </c>
      <c r="F233" s="43">
        <v>0</v>
      </c>
      <c r="G233" s="43">
        <v>0</v>
      </c>
      <c r="H233" s="43">
        <v>0</v>
      </c>
      <c r="I233" s="43"/>
      <c r="J233" s="8">
        <v>100</v>
      </c>
    </row>
    <row r="234" spans="1:10" ht="22.5" customHeight="1">
      <c r="A234" s="57">
        <v>24</v>
      </c>
      <c r="B234" s="77" t="s">
        <v>147</v>
      </c>
      <c r="C234" s="53" t="s">
        <v>192</v>
      </c>
      <c r="D234" s="114" t="s">
        <v>40</v>
      </c>
      <c r="E234" s="93" t="s">
        <v>152</v>
      </c>
      <c r="F234" s="43">
        <v>90</v>
      </c>
      <c r="G234" s="7">
        <v>90</v>
      </c>
      <c r="H234" s="43">
        <v>93</v>
      </c>
      <c r="I234" s="43"/>
      <c r="J234" s="8">
        <f>SUM(H234/G234)*100</f>
        <v>103.33333333333334</v>
      </c>
    </row>
    <row r="235" spans="1:10" ht="23.25" customHeight="1">
      <c r="A235" s="58"/>
      <c r="B235" s="78"/>
      <c r="C235" s="54"/>
      <c r="D235" s="114" t="s">
        <v>39</v>
      </c>
      <c r="E235" s="90" t="s">
        <v>263</v>
      </c>
      <c r="F235" s="43">
        <v>29.767</v>
      </c>
      <c r="G235" s="5">
        <v>72.887</v>
      </c>
      <c r="H235" s="43">
        <v>72.887</v>
      </c>
      <c r="I235" s="43">
        <v>72.887</v>
      </c>
      <c r="J235" s="8">
        <v>101.65</v>
      </c>
    </row>
    <row r="236" spans="1:10" ht="40.5" customHeight="1">
      <c r="A236" s="58"/>
      <c r="B236" s="78"/>
      <c r="C236" s="54"/>
      <c r="D236" s="47" t="s">
        <v>41</v>
      </c>
      <c r="E236" s="33" t="s">
        <v>105</v>
      </c>
      <c r="F236" s="1" t="s">
        <v>108</v>
      </c>
      <c r="G236" s="1" t="s">
        <v>108</v>
      </c>
      <c r="H236" s="43"/>
      <c r="I236" s="43"/>
      <c r="J236" s="8">
        <v>100</v>
      </c>
    </row>
    <row r="237" spans="1:10" ht="12" customHeight="1">
      <c r="A237" s="58"/>
      <c r="B237" s="79"/>
      <c r="C237" s="54"/>
      <c r="D237" s="49"/>
      <c r="E237" s="33" t="s">
        <v>104</v>
      </c>
      <c r="F237" s="43">
        <v>0</v>
      </c>
      <c r="G237" s="7">
        <v>0</v>
      </c>
      <c r="H237" s="43"/>
      <c r="I237" s="43"/>
      <c r="J237" s="8">
        <v>100</v>
      </c>
    </row>
    <row r="238" spans="1:10" ht="22.5" customHeight="1">
      <c r="A238" s="62">
        <v>25</v>
      </c>
      <c r="B238" s="77" t="s">
        <v>80</v>
      </c>
      <c r="C238" s="53" t="s">
        <v>113</v>
      </c>
      <c r="D238" s="53" t="s">
        <v>40</v>
      </c>
      <c r="E238" s="96" t="s">
        <v>180</v>
      </c>
      <c r="F238" s="43">
        <v>11319</v>
      </c>
      <c r="G238" s="43">
        <v>11319</v>
      </c>
      <c r="H238" s="43">
        <v>12216</v>
      </c>
      <c r="I238" s="43"/>
      <c r="J238" s="8">
        <f>SUM(H238/G238)*100</f>
        <v>107.92472833289159</v>
      </c>
    </row>
    <row r="239" spans="1:10" ht="22.5" customHeight="1">
      <c r="A239" s="62"/>
      <c r="B239" s="78"/>
      <c r="C239" s="54"/>
      <c r="D239" s="54"/>
      <c r="E239" s="96" t="s">
        <v>181</v>
      </c>
      <c r="F239" s="43">
        <v>11182</v>
      </c>
      <c r="G239" s="43">
        <v>11182</v>
      </c>
      <c r="H239" s="43">
        <v>9008</v>
      </c>
      <c r="I239" s="43"/>
      <c r="J239" s="8">
        <f>SUM(H239/G239)*100</f>
        <v>80.55803970667144</v>
      </c>
    </row>
    <row r="240" spans="1:10" ht="22.5" customHeight="1">
      <c r="A240" s="62"/>
      <c r="B240" s="78"/>
      <c r="C240" s="54"/>
      <c r="D240" s="55"/>
      <c r="E240" s="96" t="s">
        <v>182</v>
      </c>
      <c r="F240" s="43">
        <v>12</v>
      </c>
      <c r="G240" s="43">
        <v>12</v>
      </c>
      <c r="H240" s="43">
        <v>24</v>
      </c>
      <c r="I240" s="43"/>
      <c r="J240" s="8">
        <f>SUM(H240/G240)*100</f>
        <v>200</v>
      </c>
    </row>
    <row r="241" spans="1:10" ht="22.5" customHeight="1">
      <c r="A241" s="62"/>
      <c r="B241" s="78"/>
      <c r="C241" s="54"/>
      <c r="D241" s="114" t="s">
        <v>39</v>
      </c>
      <c r="E241" s="91" t="s">
        <v>246</v>
      </c>
      <c r="F241" s="43">
        <v>1504.38</v>
      </c>
      <c r="G241" s="43">
        <v>1539.158</v>
      </c>
      <c r="H241" s="43">
        <v>1500.321</v>
      </c>
      <c r="I241" s="43">
        <v>1535.099</v>
      </c>
      <c r="J241" s="8">
        <v>105.23</v>
      </c>
    </row>
    <row r="242" spans="1:10" ht="42" customHeight="1">
      <c r="A242" s="62"/>
      <c r="B242" s="78"/>
      <c r="C242" s="54"/>
      <c r="D242" s="53" t="s">
        <v>41</v>
      </c>
      <c r="E242" s="33" t="s">
        <v>105</v>
      </c>
      <c r="F242" s="1" t="s">
        <v>108</v>
      </c>
      <c r="G242" s="1" t="s">
        <v>108</v>
      </c>
      <c r="H242" s="10">
        <v>0.027</v>
      </c>
      <c r="I242" s="43"/>
      <c r="J242" s="8">
        <v>100</v>
      </c>
    </row>
    <row r="243" spans="1:10" ht="12.75">
      <c r="A243" s="62"/>
      <c r="B243" s="78"/>
      <c r="C243" s="55"/>
      <c r="D243" s="55"/>
      <c r="E243" s="33" t="s">
        <v>104</v>
      </c>
      <c r="F243" s="43">
        <v>0</v>
      </c>
      <c r="G243" s="43">
        <v>0</v>
      </c>
      <c r="H243" s="43">
        <v>0</v>
      </c>
      <c r="I243" s="43"/>
      <c r="J243" s="8">
        <v>100</v>
      </c>
    </row>
    <row r="244" spans="1:10" ht="27.75" customHeight="1">
      <c r="A244" s="62"/>
      <c r="B244" s="78"/>
      <c r="C244" s="53" t="s">
        <v>156</v>
      </c>
      <c r="D244" s="116" t="s">
        <v>40</v>
      </c>
      <c r="E244" s="93" t="s">
        <v>152</v>
      </c>
      <c r="F244" s="43">
        <v>6000</v>
      </c>
      <c r="G244" s="43">
        <v>6000</v>
      </c>
      <c r="H244" s="43">
        <v>5539</v>
      </c>
      <c r="I244" s="43"/>
      <c r="J244" s="8">
        <f>SUM(H244/G244)*100</f>
        <v>92.31666666666666</v>
      </c>
    </row>
    <row r="245" spans="1:10" ht="27.75" customHeight="1">
      <c r="A245" s="62"/>
      <c r="B245" s="78"/>
      <c r="C245" s="54"/>
      <c r="D245" s="116" t="s">
        <v>39</v>
      </c>
      <c r="E245" s="93" t="s">
        <v>152</v>
      </c>
      <c r="F245" s="43">
        <v>1984.5</v>
      </c>
      <c r="G245" s="43">
        <v>1984.5</v>
      </c>
      <c r="H245" s="43">
        <v>2649.906</v>
      </c>
      <c r="I245" s="43">
        <v>1984.5</v>
      </c>
      <c r="J245" s="8">
        <v>84.57</v>
      </c>
    </row>
    <row r="246" spans="1:10" ht="42.75" customHeight="1">
      <c r="A246" s="62"/>
      <c r="B246" s="78"/>
      <c r="C246" s="54"/>
      <c r="D246" s="47" t="s">
        <v>41</v>
      </c>
      <c r="E246" s="33" t="s">
        <v>105</v>
      </c>
      <c r="F246" s="1" t="s">
        <v>108</v>
      </c>
      <c r="G246" s="1" t="s">
        <v>108</v>
      </c>
      <c r="H246" s="43">
        <v>3.25</v>
      </c>
      <c r="I246" s="43"/>
      <c r="J246" s="8">
        <v>100</v>
      </c>
    </row>
    <row r="247" spans="1:10" ht="11.25" customHeight="1">
      <c r="A247" s="62"/>
      <c r="B247" s="78"/>
      <c r="C247" s="54"/>
      <c r="D247" s="49"/>
      <c r="E247" s="33" t="s">
        <v>104</v>
      </c>
      <c r="F247" s="43">
        <v>0</v>
      </c>
      <c r="G247" s="7">
        <v>0</v>
      </c>
      <c r="H247" s="43">
        <v>0</v>
      </c>
      <c r="I247" s="43"/>
      <c r="J247" s="8">
        <v>100</v>
      </c>
    </row>
    <row r="248" spans="1:10" ht="21" customHeight="1">
      <c r="A248" s="62">
        <v>26</v>
      </c>
      <c r="B248" s="77" t="s">
        <v>81</v>
      </c>
      <c r="C248" s="53" t="s">
        <v>113</v>
      </c>
      <c r="D248" s="53" t="s">
        <v>40</v>
      </c>
      <c r="E248" s="96" t="s">
        <v>180</v>
      </c>
      <c r="F248" s="43">
        <v>3179</v>
      </c>
      <c r="G248" s="7">
        <v>3700</v>
      </c>
      <c r="H248" s="43">
        <v>3682</v>
      </c>
      <c r="I248" s="43"/>
      <c r="J248" s="8">
        <f>SUM(H248/G248)*100</f>
        <v>99.51351351351352</v>
      </c>
    </row>
    <row r="249" spans="1:10" ht="21" customHeight="1">
      <c r="A249" s="62"/>
      <c r="B249" s="78"/>
      <c r="C249" s="54"/>
      <c r="D249" s="54"/>
      <c r="E249" s="96" t="s">
        <v>181</v>
      </c>
      <c r="F249" s="43">
        <v>1441</v>
      </c>
      <c r="G249" s="7">
        <v>2097</v>
      </c>
      <c r="H249" s="43">
        <v>656</v>
      </c>
      <c r="I249" s="43"/>
      <c r="J249" s="8">
        <f>SUM(H249/G249)*100</f>
        <v>31.2827849308536</v>
      </c>
    </row>
    <row r="250" spans="1:10" ht="21" customHeight="1">
      <c r="A250" s="62"/>
      <c r="B250" s="78"/>
      <c r="C250" s="54"/>
      <c r="D250" s="55"/>
      <c r="E250" s="96" t="s">
        <v>182</v>
      </c>
      <c r="F250" s="43">
        <v>399</v>
      </c>
      <c r="G250" s="7">
        <v>1603</v>
      </c>
      <c r="H250" s="43">
        <v>1274</v>
      </c>
      <c r="I250" s="43"/>
      <c r="J250" s="8">
        <f>SUM(H250/G250)*100</f>
        <v>79.47598253275109</v>
      </c>
    </row>
    <row r="251" spans="1:10" ht="22.5" customHeight="1">
      <c r="A251" s="62"/>
      <c r="B251" s="78"/>
      <c r="C251" s="54"/>
      <c r="D251" s="114" t="s">
        <v>39</v>
      </c>
      <c r="E251" s="91" t="s">
        <v>172</v>
      </c>
      <c r="F251" s="43">
        <v>698.026</v>
      </c>
      <c r="G251" s="5">
        <v>698.026</v>
      </c>
      <c r="H251" s="8">
        <v>698</v>
      </c>
      <c r="I251" s="8">
        <v>693.7</v>
      </c>
      <c r="J251" s="8">
        <v>98.5</v>
      </c>
    </row>
    <row r="252" spans="1:10" ht="42" customHeight="1">
      <c r="A252" s="62"/>
      <c r="B252" s="78"/>
      <c r="C252" s="54"/>
      <c r="D252" s="53" t="s">
        <v>41</v>
      </c>
      <c r="E252" s="33" t="s">
        <v>105</v>
      </c>
      <c r="F252" s="1" t="s">
        <v>108</v>
      </c>
      <c r="G252" s="1" t="s">
        <v>108</v>
      </c>
      <c r="H252" s="8">
        <v>7</v>
      </c>
      <c r="I252" s="43"/>
      <c r="J252" s="8">
        <v>100</v>
      </c>
    </row>
    <row r="253" spans="1:10" ht="12.75">
      <c r="A253" s="62"/>
      <c r="B253" s="78"/>
      <c r="C253" s="55"/>
      <c r="D253" s="55"/>
      <c r="E253" s="33" t="s">
        <v>104</v>
      </c>
      <c r="F253" s="43">
        <v>0</v>
      </c>
      <c r="G253" s="7">
        <v>0</v>
      </c>
      <c r="H253" s="43">
        <v>0</v>
      </c>
      <c r="I253" s="43"/>
      <c r="J253" s="8">
        <v>100</v>
      </c>
    </row>
    <row r="254" spans="1:10" ht="22.5" customHeight="1">
      <c r="A254" s="62"/>
      <c r="B254" s="78"/>
      <c r="C254" s="53" t="s">
        <v>131</v>
      </c>
      <c r="D254" s="114" t="s">
        <v>40</v>
      </c>
      <c r="E254" s="33" t="s">
        <v>173</v>
      </c>
      <c r="F254" s="43">
        <v>339</v>
      </c>
      <c r="G254" s="7">
        <v>399</v>
      </c>
      <c r="H254" s="43">
        <v>401</v>
      </c>
      <c r="I254" s="43"/>
      <c r="J254" s="8">
        <f>SUM(H254/G254)*100</f>
        <v>100.50125313283209</v>
      </c>
    </row>
    <row r="255" spans="1:10" ht="21.75" customHeight="1">
      <c r="A255" s="62"/>
      <c r="B255" s="78"/>
      <c r="C255" s="54"/>
      <c r="D255" s="114" t="s">
        <v>39</v>
      </c>
      <c r="E255" s="33" t="s">
        <v>131</v>
      </c>
      <c r="F255" s="8">
        <v>488.143</v>
      </c>
      <c r="G255" s="5">
        <v>488.143</v>
      </c>
      <c r="H255" s="8">
        <v>488.1</v>
      </c>
      <c r="I255" s="8">
        <v>336</v>
      </c>
      <c r="J255" s="8">
        <v>84.65</v>
      </c>
    </row>
    <row r="256" spans="1:10" ht="42">
      <c r="A256" s="62"/>
      <c r="B256" s="78"/>
      <c r="C256" s="54"/>
      <c r="D256" s="53" t="s">
        <v>41</v>
      </c>
      <c r="E256" s="33" t="s">
        <v>105</v>
      </c>
      <c r="F256" s="1" t="s">
        <v>108</v>
      </c>
      <c r="G256" s="1" t="s">
        <v>108</v>
      </c>
      <c r="H256" s="8">
        <v>5</v>
      </c>
      <c r="I256" s="43"/>
      <c r="J256" s="8">
        <v>100</v>
      </c>
    </row>
    <row r="257" spans="1:10" ht="12.75">
      <c r="A257" s="62"/>
      <c r="B257" s="78"/>
      <c r="C257" s="55"/>
      <c r="D257" s="55"/>
      <c r="E257" s="33" t="s">
        <v>104</v>
      </c>
      <c r="F257" s="43">
        <v>0</v>
      </c>
      <c r="G257" s="7">
        <v>0</v>
      </c>
      <c r="H257" s="43">
        <v>0</v>
      </c>
      <c r="I257" s="43"/>
      <c r="J257" s="8">
        <v>100</v>
      </c>
    </row>
    <row r="258" spans="1:10" ht="22.5" customHeight="1">
      <c r="A258" s="62"/>
      <c r="B258" s="78"/>
      <c r="C258" s="53" t="s">
        <v>156</v>
      </c>
      <c r="D258" s="114" t="s">
        <v>40</v>
      </c>
      <c r="E258" s="90" t="s">
        <v>152</v>
      </c>
      <c r="F258" s="43">
        <v>4740</v>
      </c>
      <c r="G258" s="7">
        <v>4740</v>
      </c>
      <c r="H258" s="43">
        <v>4680</v>
      </c>
      <c r="I258" s="43"/>
      <c r="J258" s="8">
        <f>SUM(H258/G258)*100</f>
        <v>98.73417721518987</v>
      </c>
    </row>
    <row r="259" spans="1:10" ht="21.75" customHeight="1">
      <c r="A259" s="62"/>
      <c r="B259" s="78"/>
      <c r="C259" s="54"/>
      <c r="D259" s="114" t="s">
        <v>39</v>
      </c>
      <c r="E259" s="90" t="s">
        <v>245</v>
      </c>
      <c r="F259" s="43">
        <v>1567.755</v>
      </c>
      <c r="G259" s="5">
        <v>1567.755</v>
      </c>
      <c r="H259" s="43">
        <v>1567.8</v>
      </c>
      <c r="I259" s="43">
        <v>1556.5</v>
      </c>
      <c r="J259" s="8">
        <v>99</v>
      </c>
    </row>
    <row r="260" spans="1:10" ht="42">
      <c r="A260" s="62"/>
      <c r="B260" s="78"/>
      <c r="C260" s="54"/>
      <c r="D260" s="47" t="s">
        <v>41</v>
      </c>
      <c r="E260" s="33" t="s">
        <v>105</v>
      </c>
      <c r="F260" s="1" t="s">
        <v>108</v>
      </c>
      <c r="G260" s="1" t="s">
        <v>108</v>
      </c>
      <c r="H260" s="43">
        <v>6.7</v>
      </c>
      <c r="I260" s="43"/>
      <c r="J260" s="8">
        <v>100</v>
      </c>
    </row>
    <row r="261" spans="1:10" ht="12.75">
      <c r="A261" s="62"/>
      <c r="B261" s="78"/>
      <c r="C261" s="54"/>
      <c r="D261" s="49"/>
      <c r="E261" s="33" t="s">
        <v>104</v>
      </c>
      <c r="F261" s="43">
        <v>0</v>
      </c>
      <c r="G261" s="7">
        <v>0</v>
      </c>
      <c r="H261" s="43">
        <v>0</v>
      </c>
      <c r="I261" s="43"/>
      <c r="J261" s="8">
        <v>100</v>
      </c>
    </row>
    <row r="262" spans="1:10" ht="21.75" customHeight="1">
      <c r="A262" s="62"/>
      <c r="B262" s="78"/>
      <c r="C262" s="53" t="s">
        <v>174</v>
      </c>
      <c r="D262" s="114" t="s">
        <v>40</v>
      </c>
      <c r="E262" s="90" t="s">
        <v>175</v>
      </c>
      <c r="F262" s="43">
        <v>128</v>
      </c>
      <c r="G262" s="7">
        <v>50</v>
      </c>
      <c r="H262" s="43">
        <v>57</v>
      </c>
      <c r="I262" s="43"/>
      <c r="J262" s="8">
        <f>SUM(H262/G262)*100</f>
        <v>113.99999999999999</v>
      </c>
    </row>
    <row r="263" spans="1:10" ht="21" customHeight="1">
      <c r="A263" s="62"/>
      <c r="B263" s="78"/>
      <c r="C263" s="54"/>
      <c r="D263" s="114" t="s">
        <v>39</v>
      </c>
      <c r="E263" s="90" t="s">
        <v>175</v>
      </c>
      <c r="F263" s="43">
        <v>39.612</v>
      </c>
      <c r="G263" s="5">
        <v>15.473</v>
      </c>
      <c r="H263" s="43">
        <v>29.6</v>
      </c>
      <c r="I263" s="43"/>
      <c r="J263" s="8">
        <v>57</v>
      </c>
    </row>
    <row r="264" spans="1:10" ht="42">
      <c r="A264" s="62"/>
      <c r="B264" s="78"/>
      <c r="C264" s="54"/>
      <c r="D264" s="47" t="s">
        <v>41</v>
      </c>
      <c r="E264" s="33" t="s">
        <v>105</v>
      </c>
      <c r="F264" s="1" t="s">
        <v>108</v>
      </c>
      <c r="G264" s="1" t="s">
        <v>108</v>
      </c>
      <c r="H264" s="43">
        <v>0</v>
      </c>
      <c r="I264" s="43"/>
      <c r="J264" s="8">
        <v>100</v>
      </c>
    </row>
    <row r="265" spans="1:10" ht="14.25" customHeight="1">
      <c r="A265" s="62"/>
      <c r="B265" s="78"/>
      <c r="C265" s="54"/>
      <c r="D265" s="49"/>
      <c r="E265" s="33" t="s">
        <v>104</v>
      </c>
      <c r="F265" s="43">
        <v>0</v>
      </c>
      <c r="G265" s="7">
        <v>0</v>
      </c>
      <c r="H265" s="8">
        <v>0</v>
      </c>
      <c r="I265" s="43"/>
      <c r="J265" s="8">
        <v>100</v>
      </c>
    </row>
    <row r="266" spans="1:10" ht="21" customHeight="1">
      <c r="A266" s="57">
        <v>27</v>
      </c>
      <c r="B266" s="77" t="s">
        <v>82</v>
      </c>
      <c r="C266" s="53" t="s">
        <v>113</v>
      </c>
      <c r="D266" s="53" t="s">
        <v>40</v>
      </c>
      <c r="E266" s="96" t="s">
        <v>180</v>
      </c>
      <c r="F266" s="43">
        <v>31390</v>
      </c>
      <c r="G266" s="43">
        <v>23000</v>
      </c>
      <c r="H266" s="43">
        <v>21911</v>
      </c>
      <c r="I266" s="43"/>
      <c r="J266" s="8">
        <f>SUM(H266/G266)*100</f>
        <v>95.26521739130435</v>
      </c>
    </row>
    <row r="267" spans="1:10" ht="20.25" customHeight="1">
      <c r="A267" s="58"/>
      <c r="B267" s="78"/>
      <c r="C267" s="54"/>
      <c r="D267" s="54"/>
      <c r="E267" s="96" t="s">
        <v>181</v>
      </c>
      <c r="F267" s="43">
        <v>26510</v>
      </c>
      <c r="G267" s="43">
        <v>18120</v>
      </c>
      <c r="H267" s="43">
        <v>17226</v>
      </c>
      <c r="I267" s="43"/>
      <c r="J267" s="8">
        <f>SUM(H267/G267)*100</f>
        <v>95.06622516556291</v>
      </c>
    </row>
    <row r="268" spans="1:10" ht="21" customHeight="1">
      <c r="A268" s="58"/>
      <c r="B268" s="78"/>
      <c r="C268" s="54"/>
      <c r="D268" s="55"/>
      <c r="E268" s="96" t="s">
        <v>182</v>
      </c>
      <c r="F268" s="43">
        <v>1675</v>
      </c>
      <c r="G268" s="43">
        <v>1675</v>
      </c>
      <c r="H268" s="43">
        <v>1597</v>
      </c>
      <c r="I268" s="43"/>
      <c r="J268" s="8">
        <f>SUM(H268/G268)*100</f>
        <v>95.34328358208955</v>
      </c>
    </row>
    <row r="269" spans="1:10" ht="21" customHeight="1">
      <c r="A269" s="58"/>
      <c r="B269" s="78"/>
      <c r="C269" s="54"/>
      <c r="D269" s="114" t="s">
        <v>39</v>
      </c>
      <c r="E269" s="91" t="s">
        <v>243</v>
      </c>
      <c r="F269" s="43">
        <v>6062.287</v>
      </c>
      <c r="G269" s="5">
        <v>6162.287</v>
      </c>
      <c r="H269" s="8">
        <v>6154.5</v>
      </c>
      <c r="I269" s="43">
        <v>6120.7</v>
      </c>
      <c r="J269" s="8">
        <v>97.6</v>
      </c>
    </row>
    <row r="270" spans="1:10" ht="42">
      <c r="A270" s="58"/>
      <c r="B270" s="78"/>
      <c r="C270" s="54"/>
      <c r="D270" s="53" t="s">
        <v>41</v>
      </c>
      <c r="E270" s="33" t="s">
        <v>105</v>
      </c>
      <c r="F270" s="1" t="s">
        <v>108</v>
      </c>
      <c r="G270" s="1" t="s">
        <v>108</v>
      </c>
      <c r="H270" s="9">
        <v>0</v>
      </c>
      <c r="I270" s="43"/>
      <c r="J270" s="8">
        <v>100</v>
      </c>
    </row>
    <row r="271" spans="1:10" ht="12.75">
      <c r="A271" s="58"/>
      <c r="B271" s="78"/>
      <c r="C271" s="55"/>
      <c r="D271" s="55"/>
      <c r="E271" s="33" t="s">
        <v>104</v>
      </c>
      <c r="F271" s="43">
        <v>0</v>
      </c>
      <c r="G271" s="7">
        <v>0</v>
      </c>
      <c r="H271" s="43">
        <v>0</v>
      </c>
      <c r="I271" s="43"/>
      <c r="J271" s="8">
        <v>100</v>
      </c>
    </row>
    <row r="272" spans="1:10" ht="21" customHeight="1">
      <c r="A272" s="58"/>
      <c r="B272" s="78"/>
      <c r="C272" s="53" t="s">
        <v>177</v>
      </c>
      <c r="D272" s="114" t="s">
        <v>40</v>
      </c>
      <c r="E272" s="91" t="s">
        <v>178</v>
      </c>
      <c r="F272" s="43">
        <v>339</v>
      </c>
      <c r="G272" s="7">
        <v>464</v>
      </c>
      <c r="H272" s="43">
        <v>440</v>
      </c>
      <c r="I272" s="43"/>
      <c r="J272" s="7">
        <f>SUM(H272/G272)*100</f>
        <v>94.82758620689656</v>
      </c>
    </row>
    <row r="273" spans="1:10" ht="21.75" customHeight="1">
      <c r="A273" s="58"/>
      <c r="B273" s="78"/>
      <c r="C273" s="54"/>
      <c r="D273" s="114" t="s">
        <v>123</v>
      </c>
      <c r="E273" s="91" t="s">
        <v>178</v>
      </c>
      <c r="F273" s="5">
        <v>488.143</v>
      </c>
      <c r="G273" s="5">
        <v>488.143</v>
      </c>
      <c r="H273" s="43">
        <v>461</v>
      </c>
      <c r="I273" s="43">
        <v>456.4</v>
      </c>
      <c r="J273" s="8">
        <v>96.95</v>
      </c>
    </row>
    <row r="274" spans="1:10" ht="42">
      <c r="A274" s="58"/>
      <c r="B274" s="78"/>
      <c r="C274" s="54"/>
      <c r="D274" s="47" t="s">
        <v>41</v>
      </c>
      <c r="E274" s="33" t="s">
        <v>105</v>
      </c>
      <c r="F274" s="1" t="s">
        <v>108</v>
      </c>
      <c r="G274" s="1" t="s">
        <v>108</v>
      </c>
      <c r="H274" s="9">
        <v>0</v>
      </c>
      <c r="I274" s="43"/>
      <c r="J274" s="8">
        <v>100</v>
      </c>
    </row>
    <row r="275" spans="1:10" ht="12.75">
      <c r="A275" s="58"/>
      <c r="B275" s="78"/>
      <c r="C275" s="55"/>
      <c r="D275" s="49"/>
      <c r="E275" s="33" t="s">
        <v>104</v>
      </c>
      <c r="F275" s="43">
        <v>0</v>
      </c>
      <c r="G275" s="7">
        <v>0</v>
      </c>
      <c r="H275" s="43">
        <v>0</v>
      </c>
      <c r="I275" s="43"/>
      <c r="J275" s="8">
        <v>100</v>
      </c>
    </row>
    <row r="276" spans="1:10" ht="21.75" customHeight="1">
      <c r="A276" s="58"/>
      <c r="B276" s="78"/>
      <c r="C276" s="53" t="s">
        <v>145</v>
      </c>
      <c r="D276" s="114" t="s">
        <v>40</v>
      </c>
      <c r="E276" s="91" t="s">
        <v>176</v>
      </c>
      <c r="F276" s="43">
        <v>1323</v>
      </c>
      <c r="G276" s="7">
        <v>1554</v>
      </c>
      <c r="H276" s="43">
        <v>1640</v>
      </c>
      <c r="I276" s="43"/>
      <c r="J276" s="8">
        <f>SUM(H276/G276)*100</f>
        <v>105.53410553410554</v>
      </c>
    </row>
    <row r="277" spans="1:10" ht="21.75" customHeight="1">
      <c r="A277" s="58"/>
      <c r="B277" s="78"/>
      <c r="C277" s="54"/>
      <c r="D277" s="114" t="s">
        <v>123</v>
      </c>
      <c r="E277" s="91" t="s">
        <v>176</v>
      </c>
      <c r="F277" s="43">
        <v>1132.429</v>
      </c>
      <c r="G277" s="5">
        <v>1132.429</v>
      </c>
      <c r="H277" s="43">
        <v>923.3</v>
      </c>
      <c r="I277" s="8">
        <v>855</v>
      </c>
      <c r="J277" s="8">
        <v>102.45</v>
      </c>
    </row>
    <row r="278" spans="1:10" ht="42">
      <c r="A278" s="58"/>
      <c r="B278" s="78"/>
      <c r="C278" s="54"/>
      <c r="D278" s="47" t="s">
        <v>41</v>
      </c>
      <c r="E278" s="33" t="s">
        <v>105</v>
      </c>
      <c r="F278" s="1" t="s">
        <v>108</v>
      </c>
      <c r="G278" s="1" t="s">
        <v>108</v>
      </c>
      <c r="H278" s="9">
        <v>0</v>
      </c>
      <c r="I278" s="43"/>
      <c r="J278" s="8">
        <v>100</v>
      </c>
    </row>
    <row r="279" spans="1:10" ht="12.75">
      <c r="A279" s="58"/>
      <c r="B279" s="78"/>
      <c r="C279" s="55"/>
      <c r="D279" s="49"/>
      <c r="E279" s="33" t="s">
        <v>104</v>
      </c>
      <c r="F279" s="43">
        <v>0</v>
      </c>
      <c r="G279" s="7">
        <v>0</v>
      </c>
      <c r="H279" s="43">
        <v>0</v>
      </c>
      <c r="I279" s="43"/>
      <c r="J279" s="8">
        <v>100</v>
      </c>
    </row>
    <row r="280" spans="1:10" ht="22.5" customHeight="1">
      <c r="A280" s="58"/>
      <c r="B280" s="78"/>
      <c r="C280" s="53" t="s">
        <v>171</v>
      </c>
      <c r="D280" s="114" t="s">
        <v>40</v>
      </c>
      <c r="E280" s="90" t="s">
        <v>152</v>
      </c>
      <c r="F280" s="43">
        <v>6540</v>
      </c>
      <c r="G280" s="7">
        <v>6540</v>
      </c>
      <c r="H280" s="43">
        <v>6417</v>
      </c>
      <c r="I280" s="43"/>
      <c r="J280" s="8">
        <f>SUM(H280/G280)*100</f>
        <v>98.11926605504587</v>
      </c>
    </row>
    <row r="281" spans="1:10" ht="31.5">
      <c r="A281" s="58"/>
      <c r="B281" s="78"/>
      <c r="C281" s="54"/>
      <c r="D281" s="114" t="s">
        <v>39</v>
      </c>
      <c r="E281" s="90" t="s">
        <v>244</v>
      </c>
      <c r="F281" s="43" t="s">
        <v>179</v>
      </c>
      <c r="G281" s="25">
        <v>4617.05653</v>
      </c>
      <c r="H281" s="8">
        <v>4608.6</v>
      </c>
      <c r="I281" s="8">
        <v>4543</v>
      </c>
      <c r="J281" s="8">
        <v>98.3</v>
      </c>
    </row>
    <row r="282" spans="1:10" ht="42">
      <c r="A282" s="58"/>
      <c r="B282" s="78"/>
      <c r="C282" s="54"/>
      <c r="D282" s="47" t="s">
        <v>41</v>
      </c>
      <c r="E282" s="33" t="s">
        <v>105</v>
      </c>
      <c r="F282" s="1" t="s">
        <v>108</v>
      </c>
      <c r="G282" s="1" t="s">
        <v>108</v>
      </c>
      <c r="H282" s="43">
        <v>0</v>
      </c>
      <c r="I282" s="43"/>
      <c r="J282" s="8">
        <v>100</v>
      </c>
    </row>
    <row r="283" spans="1:10" ht="13.5" customHeight="1">
      <c r="A283" s="59"/>
      <c r="B283" s="79"/>
      <c r="C283" s="54"/>
      <c r="D283" s="49"/>
      <c r="E283" s="33" t="s">
        <v>104</v>
      </c>
      <c r="F283" s="43">
        <v>0</v>
      </c>
      <c r="G283" s="7">
        <v>0</v>
      </c>
      <c r="H283" s="43">
        <v>0</v>
      </c>
      <c r="I283" s="43"/>
      <c r="J283" s="8">
        <v>100</v>
      </c>
    </row>
    <row r="284" spans="1:10" ht="22.5" customHeight="1">
      <c r="A284" s="57">
        <v>28</v>
      </c>
      <c r="B284" s="77" t="s">
        <v>83</v>
      </c>
      <c r="C284" s="53" t="s">
        <v>113</v>
      </c>
      <c r="D284" s="53" t="s">
        <v>40</v>
      </c>
      <c r="E284" s="96" t="s">
        <v>180</v>
      </c>
      <c r="F284" s="43">
        <v>21638</v>
      </c>
      <c r="G284" s="7">
        <v>26400</v>
      </c>
      <c r="H284" s="43">
        <v>26380</v>
      </c>
      <c r="I284" s="43"/>
      <c r="J284" s="7">
        <f>SUM(H284/G284)*100</f>
        <v>99.92424242424242</v>
      </c>
    </row>
    <row r="285" spans="1:10" ht="22.5" customHeight="1">
      <c r="A285" s="58"/>
      <c r="B285" s="78"/>
      <c r="C285" s="54"/>
      <c r="D285" s="54"/>
      <c r="E285" s="96" t="s">
        <v>181</v>
      </c>
      <c r="F285" s="43">
        <v>10260</v>
      </c>
      <c r="G285" s="7">
        <v>10260</v>
      </c>
      <c r="H285" s="43">
        <v>10249</v>
      </c>
      <c r="I285" s="43"/>
      <c r="J285" s="7">
        <f>SUM(H285/G285)*100</f>
        <v>99.89278752436647</v>
      </c>
    </row>
    <row r="286" spans="1:10" ht="22.5" customHeight="1">
      <c r="A286" s="58"/>
      <c r="B286" s="78"/>
      <c r="C286" s="54"/>
      <c r="D286" s="55"/>
      <c r="E286" s="96" t="s">
        <v>182</v>
      </c>
      <c r="F286" s="43">
        <v>4462</v>
      </c>
      <c r="G286" s="7">
        <v>5910</v>
      </c>
      <c r="H286" s="43">
        <v>5839</v>
      </c>
      <c r="I286" s="43"/>
      <c r="J286" s="8">
        <f>SUM(H286/G286)*100</f>
        <v>98.79864636209814</v>
      </c>
    </row>
    <row r="287" spans="1:10" ht="24.75" customHeight="1">
      <c r="A287" s="58"/>
      <c r="B287" s="78"/>
      <c r="C287" s="54"/>
      <c r="D287" s="116" t="s">
        <v>39</v>
      </c>
      <c r="E287" s="91" t="s">
        <v>266</v>
      </c>
      <c r="F287" s="43">
        <v>6168.692</v>
      </c>
      <c r="G287" s="5">
        <v>4693.13</v>
      </c>
      <c r="H287" s="43">
        <v>4693.13</v>
      </c>
      <c r="I287" s="43">
        <v>4555.638</v>
      </c>
      <c r="J287" s="8">
        <v>98.5</v>
      </c>
    </row>
    <row r="288" spans="1:10" ht="42.75" customHeight="1">
      <c r="A288" s="58"/>
      <c r="B288" s="78"/>
      <c r="C288" s="54"/>
      <c r="D288" s="53" t="s">
        <v>41</v>
      </c>
      <c r="E288" s="33" t="s">
        <v>105</v>
      </c>
      <c r="F288" s="1" t="s">
        <v>108</v>
      </c>
      <c r="G288" s="1" t="s">
        <v>108</v>
      </c>
      <c r="H288" s="9">
        <v>0.02</v>
      </c>
      <c r="I288" s="43"/>
      <c r="J288" s="8">
        <v>100</v>
      </c>
    </row>
    <row r="289" spans="1:10" ht="12.75">
      <c r="A289" s="58"/>
      <c r="B289" s="78"/>
      <c r="C289" s="55"/>
      <c r="D289" s="55"/>
      <c r="E289" s="33" t="s">
        <v>104</v>
      </c>
      <c r="F289" s="43">
        <v>0</v>
      </c>
      <c r="G289" s="7">
        <v>0</v>
      </c>
      <c r="H289" s="43">
        <v>0</v>
      </c>
      <c r="I289" s="43"/>
      <c r="J289" s="8">
        <v>100</v>
      </c>
    </row>
    <row r="290" spans="1:10" ht="21.75" customHeight="1">
      <c r="A290" s="58"/>
      <c r="B290" s="78"/>
      <c r="C290" s="53" t="s">
        <v>171</v>
      </c>
      <c r="D290" s="114" t="s">
        <v>40</v>
      </c>
      <c r="E290" s="90" t="s">
        <v>264</v>
      </c>
      <c r="F290" s="43">
        <v>15400</v>
      </c>
      <c r="G290" s="7">
        <v>12459</v>
      </c>
      <c r="H290" s="43">
        <v>12756</v>
      </c>
      <c r="I290" s="43"/>
      <c r="J290" s="8">
        <f>SUM(H290/G290)*100</f>
        <v>102.38381892607752</v>
      </c>
    </row>
    <row r="291" spans="1:10" ht="31.5">
      <c r="A291" s="58"/>
      <c r="B291" s="78"/>
      <c r="C291" s="54"/>
      <c r="D291" s="114" t="s">
        <v>39</v>
      </c>
      <c r="E291" s="90" t="s">
        <v>265</v>
      </c>
      <c r="F291" s="5">
        <v>6643.55</v>
      </c>
      <c r="G291" s="30">
        <v>8984.81017</v>
      </c>
      <c r="H291" s="43">
        <v>8984.81</v>
      </c>
      <c r="I291" s="43">
        <v>8890.806</v>
      </c>
      <c r="J291" s="8">
        <v>100.7</v>
      </c>
    </row>
    <row r="292" spans="1:10" ht="42">
      <c r="A292" s="58"/>
      <c r="B292" s="78"/>
      <c r="C292" s="54"/>
      <c r="D292" s="47" t="s">
        <v>41</v>
      </c>
      <c r="E292" s="33" t="s">
        <v>105</v>
      </c>
      <c r="F292" s="1" t="s">
        <v>108</v>
      </c>
      <c r="G292" s="1" t="s">
        <v>108</v>
      </c>
      <c r="H292" s="43">
        <v>6.6</v>
      </c>
      <c r="I292" s="43"/>
      <c r="J292" s="8">
        <v>100</v>
      </c>
    </row>
    <row r="293" spans="1:10" ht="11.25" customHeight="1">
      <c r="A293" s="59"/>
      <c r="B293" s="79"/>
      <c r="C293" s="55"/>
      <c r="D293" s="49"/>
      <c r="E293" s="33" t="s">
        <v>104</v>
      </c>
      <c r="F293" s="43">
        <v>0</v>
      </c>
      <c r="G293" s="7">
        <v>0</v>
      </c>
      <c r="H293" s="8">
        <v>0</v>
      </c>
      <c r="I293" s="43"/>
      <c r="J293" s="8">
        <v>100</v>
      </c>
    </row>
    <row r="294" spans="1:10" ht="21" customHeight="1">
      <c r="A294" s="62">
        <v>29</v>
      </c>
      <c r="B294" s="77" t="s">
        <v>84</v>
      </c>
      <c r="C294" s="53" t="s">
        <v>113</v>
      </c>
      <c r="D294" s="53" t="s">
        <v>40</v>
      </c>
      <c r="E294" s="96" t="s">
        <v>180</v>
      </c>
      <c r="F294" s="43">
        <v>3946</v>
      </c>
      <c r="G294" s="7">
        <v>3946</v>
      </c>
      <c r="H294" s="43">
        <v>3946</v>
      </c>
      <c r="I294" s="43"/>
      <c r="J294" s="8">
        <f>SUM(H294/G294)*100</f>
        <v>100</v>
      </c>
    </row>
    <row r="295" spans="1:10" ht="21" customHeight="1">
      <c r="A295" s="62"/>
      <c r="B295" s="78"/>
      <c r="C295" s="54"/>
      <c r="D295" s="54"/>
      <c r="E295" s="96" t="s">
        <v>181</v>
      </c>
      <c r="F295" s="43">
        <v>2832</v>
      </c>
      <c r="G295" s="7">
        <v>2832</v>
      </c>
      <c r="H295" s="43">
        <v>2832</v>
      </c>
      <c r="I295" s="43"/>
      <c r="J295" s="8">
        <f>SUM(H295/G295)*100</f>
        <v>100</v>
      </c>
    </row>
    <row r="296" spans="1:10" ht="21" customHeight="1">
      <c r="A296" s="62"/>
      <c r="B296" s="78"/>
      <c r="C296" s="54"/>
      <c r="D296" s="55"/>
      <c r="E296" s="96" t="s">
        <v>182</v>
      </c>
      <c r="F296" s="43">
        <v>384</v>
      </c>
      <c r="G296" s="7">
        <v>384</v>
      </c>
      <c r="H296" s="43">
        <v>1232</v>
      </c>
      <c r="I296" s="43"/>
      <c r="J296" s="8">
        <f>SUM(H296/G296)*100</f>
        <v>320.83333333333337</v>
      </c>
    </row>
    <row r="297" spans="1:10" ht="21" customHeight="1">
      <c r="A297" s="62"/>
      <c r="B297" s="78"/>
      <c r="C297" s="54"/>
      <c r="D297" s="114" t="s">
        <v>39</v>
      </c>
      <c r="E297" s="91" t="s">
        <v>172</v>
      </c>
      <c r="F297" s="43">
        <v>1075.942</v>
      </c>
      <c r="G297" s="5">
        <v>1075.942</v>
      </c>
      <c r="H297" s="5">
        <v>1075.9</v>
      </c>
      <c r="I297" s="5">
        <v>1075.942</v>
      </c>
      <c r="J297" s="8">
        <v>100</v>
      </c>
    </row>
    <row r="298" spans="1:10" ht="42">
      <c r="A298" s="62"/>
      <c r="B298" s="78"/>
      <c r="C298" s="54"/>
      <c r="D298" s="53" t="s">
        <v>41</v>
      </c>
      <c r="E298" s="33" t="s">
        <v>105</v>
      </c>
      <c r="F298" s="1" t="s">
        <v>108</v>
      </c>
      <c r="G298" s="1" t="s">
        <v>108</v>
      </c>
      <c r="H298" s="9">
        <v>0.01</v>
      </c>
      <c r="I298" s="43"/>
      <c r="J298" s="8">
        <v>100</v>
      </c>
    </row>
    <row r="299" spans="1:10" ht="12.75">
      <c r="A299" s="62"/>
      <c r="B299" s="78"/>
      <c r="C299" s="55"/>
      <c r="D299" s="55"/>
      <c r="E299" s="33" t="s">
        <v>104</v>
      </c>
      <c r="F299" s="43">
        <v>0</v>
      </c>
      <c r="G299" s="7">
        <v>0</v>
      </c>
      <c r="H299" s="43">
        <v>0</v>
      </c>
      <c r="I299" s="43"/>
      <c r="J299" s="8">
        <v>100</v>
      </c>
    </row>
    <row r="300" spans="1:10" ht="21.75" customHeight="1">
      <c r="A300" s="62"/>
      <c r="B300" s="78"/>
      <c r="C300" s="53" t="s">
        <v>171</v>
      </c>
      <c r="D300" s="114" t="s">
        <v>40</v>
      </c>
      <c r="E300" s="90" t="s">
        <v>152</v>
      </c>
      <c r="F300" s="43">
        <v>8430</v>
      </c>
      <c r="G300" s="7">
        <v>8430</v>
      </c>
      <c r="H300" s="43">
        <v>8478</v>
      </c>
      <c r="I300" s="43"/>
      <c r="J300" s="8">
        <f>SUM(H300/G300)*100</f>
        <v>100.56939501779358</v>
      </c>
    </row>
    <row r="301" spans="1:10" ht="31.5">
      <c r="A301" s="62"/>
      <c r="B301" s="78"/>
      <c r="C301" s="54"/>
      <c r="D301" s="114" t="s">
        <v>39</v>
      </c>
      <c r="E301" s="90" t="s">
        <v>242</v>
      </c>
      <c r="F301" s="5">
        <v>2787.852</v>
      </c>
      <c r="G301" s="5">
        <v>4660.719</v>
      </c>
      <c r="H301" s="5">
        <v>4338.742</v>
      </c>
      <c r="I301" s="5">
        <v>4338.742</v>
      </c>
      <c r="J301" s="8">
        <v>100.5</v>
      </c>
    </row>
    <row r="302" spans="1:10" ht="42">
      <c r="A302" s="62"/>
      <c r="B302" s="78"/>
      <c r="C302" s="54"/>
      <c r="D302" s="47" t="s">
        <v>41</v>
      </c>
      <c r="E302" s="33" t="s">
        <v>105</v>
      </c>
      <c r="F302" s="1" t="s">
        <v>108</v>
      </c>
      <c r="G302" s="1" t="s">
        <v>108</v>
      </c>
      <c r="H302" s="43">
        <v>0</v>
      </c>
      <c r="I302" s="43"/>
      <c r="J302" s="8">
        <v>100</v>
      </c>
    </row>
    <row r="303" spans="1:10" ht="12" customHeight="1">
      <c r="A303" s="62"/>
      <c r="B303" s="78"/>
      <c r="C303" s="54"/>
      <c r="D303" s="49"/>
      <c r="E303" s="33" t="s">
        <v>104</v>
      </c>
      <c r="F303" s="43">
        <v>0</v>
      </c>
      <c r="G303" s="7">
        <v>0</v>
      </c>
      <c r="H303" s="43">
        <v>0</v>
      </c>
      <c r="I303" s="8"/>
      <c r="J303" s="8">
        <v>100</v>
      </c>
    </row>
    <row r="304" spans="1:10" ht="21.75" customHeight="1">
      <c r="A304" s="62">
        <v>30</v>
      </c>
      <c r="B304" s="77" t="s">
        <v>85</v>
      </c>
      <c r="C304" s="56" t="s">
        <v>113</v>
      </c>
      <c r="D304" s="40" t="s">
        <v>40</v>
      </c>
      <c r="E304" s="96" t="s">
        <v>183</v>
      </c>
      <c r="F304" s="43">
        <v>5467</v>
      </c>
      <c r="G304" s="7">
        <v>5467</v>
      </c>
      <c r="H304" s="43">
        <v>5263</v>
      </c>
      <c r="I304" s="43"/>
      <c r="J304" s="8">
        <f>SUM(H304/G304)*100</f>
        <v>96.26852021218218</v>
      </c>
    </row>
    <row r="305" spans="1:10" ht="24.75" customHeight="1">
      <c r="A305" s="62"/>
      <c r="B305" s="78"/>
      <c r="C305" s="56"/>
      <c r="D305" s="116" t="s">
        <v>39</v>
      </c>
      <c r="E305" s="96" t="s">
        <v>183</v>
      </c>
      <c r="F305" s="43">
        <v>1528.901</v>
      </c>
      <c r="G305" s="5">
        <v>1528.901</v>
      </c>
      <c r="H305" s="5">
        <v>1394.7</v>
      </c>
      <c r="I305" s="5">
        <v>1394.71977</v>
      </c>
      <c r="J305" s="8">
        <v>98.4</v>
      </c>
    </row>
    <row r="306" spans="1:10" ht="42.75" customHeight="1">
      <c r="A306" s="62"/>
      <c r="B306" s="78"/>
      <c r="C306" s="56"/>
      <c r="D306" s="56" t="s">
        <v>41</v>
      </c>
      <c r="E306" s="33" t="s">
        <v>105</v>
      </c>
      <c r="F306" s="1" t="s">
        <v>108</v>
      </c>
      <c r="G306" s="1" t="s">
        <v>108</v>
      </c>
      <c r="H306" s="10">
        <v>0.093</v>
      </c>
      <c r="I306" s="43"/>
      <c r="J306" s="8">
        <v>100</v>
      </c>
    </row>
    <row r="307" spans="1:10" ht="12.75">
      <c r="A307" s="62"/>
      <c r="B307" s="78"/>
      <c r="C307" s="56"/>
      <c r="D307" s="56"/>
      <c r="E307" s="33" t="s">
        <v>104</v>
      </c>
      <c r="F307" s="43">
        <v>0</v>
      </c>
      <c r="G307" s="7">
        <v>0</v>
      </c>
      <c r="H307" s="7">
        <v>0</v>
      </c>
      <c r="I307" s="43"/>
      <c r="J307" s="8">
        <v>100</v>
      </c>
    </row>
    <row r="308" spans="1:10" ht="20.25" customHeight="1">
      <c r="A308" s="62"/>
      <c r="B308" s="78"/>
      <c r="C308" s="53" t="s">
        <v>171</v>
      </c>
      <c r="D308" s="114" t="s">
        <v>40</v>
      </c>
      <c r="E308" s="90" t="s">
        <v>152</v>
      </c>
      <c r="F308" s="43">
        <v>680</v>
      </c>
      <c r="G308" s="7">
        <v>0</v>
      </c>
      <c r="H308" s="43"/>
      <c r="I308" s="43"/>
      <c r="J308" s="8">
        <v>0</v>
      </c>
    </row>
    <row r="309" spans="1:10" ht="21" customHeight="1">
      <c r="A309" s="62"/>
      <c r="B309" s="78"/>
      <c r="C309" s="54"/>
      <c r="D309" s="114" t="s">
        <v>39</v>
      </c>
      <c r="E309" s="90" t="s">
        <v>152</v>
      </c>
      <c r="F309" s="5">
        <v>224.91</v>
      </c>
      <c r="G309" s="7">
        <v>0</v>
      </c>
      <c r="H309" s="43"/>
      <c r="I309" s="43"/>
      <c r="J309" s="8">
        <v>0</v>
      </c>
    </row>
    <row r="310" spans="1:10" ht="42">
      <c r="A310" s="62"/>
      <c r="B310" s="78"/>
      <c r="C310" s="54"/>
      <c r="D310" s="47" t="s">
        <v>41</v>
      </c>
      <c r="E310" s="33" t="s">
        <v>105</v>
      </c>
      <c r="F310" s="1" t="s">
        <v>108</v>
      </c>
      <c r="G310" s="7">
        <v>0</v>
      </c>
      <c r="H310" s="10"/>
      <c r="I310" s="43"/>
      <c r="J310" s="8">
        <v>0</v>
      </c>
    </row>
    <row r="311" spans="1:10" ht="12.75">
      <c r="A311" s="62"/>
      <c r="B311" s="78"/>
      <c r="C311" s="54"/>
      <c r="D311" s="49"/>
      <c r="E311" s="33" t="s">
        <v>104</v>
      </c>
      <c r="F311" s="43">
        <v>0</v>
      </c>
      <c r="G311" s="7">
        <v>0</v>
      </c>
      <c r="H311" s="43"/>
      <c r="I311" s="43"/>
      <c r="J311" s="8">
        <v>0</v>
      </c>
    </row>
    <row r="312" spans="1:10" ht="21.75" customHeight="1">
      <c r="A312" s="62">
        <v>31</v>
      </c>
      <c r="B312" s="77" t="s">
        <v>86</v>
      </c>
      <c r="C312" s="53" t="s">
        <v>113</v>
      </c>
      <c r="D312" s="53" t="s">
        <v>40</v>
      </c>
      <c r="E312" s="96" t="s">
        <v>180</v>
      </c>
      <c r="F312" s="43">
        <v>12555</v>
      </c>
      <c r="G312" s="7">
        <v>14300</v>
      </c>
      <c r="H312" s="43">
        <v>14686</v>
      </c>
      <c r="I312" s="43"/>
      <c r="J312" s="8">
        <f>SUM(H312/G312)*100</f>
        <v>102.6993006993007</v>
      </c>
    </row>
    <row r="313" spans="1:10" ht="21.75" customHeight="1">
      <c r="A313" s="62"/>
      <c r="B313" s="78"/>
      <c r="C313" s="54"/>
      <c r="D313" s="54"/>
      <c r="E313" s="96" t="s">
        <v>181</v>
      </c>
      <c r="F313" s="43">
        <v>6111</v>
      </c>
      <c r="G313" s="7">
        <v>3715</v>
      </c>
      <c r="H313" s="43">
        <v>5612</v>
      </c>
      <c r="I313" s="43"/>
      <c r="J313" s="8">
        <f>SUM(H313/G313)*100</f>
        <v>151.06325706594885</v>
      </c>
    </row>
    <row r="314" spans="1:10" ht="21.75" customHeight="1">
      <c r="A314" s="62"/>
      <c r="B314" s="78"/>
      <c r="C314" s="54"/>
      <c r="D314" s="55"/>
      <c r="E314" s="96" t="s">
        <v>182</v>
      </c>
      <c r="F314" s="43">
        <v>2223</v>
      </c>
      <c r="G314" s="7">
        <v>5523</v>
      </c>
      <c r="H314" s="43">
        <v>3831</v>
      </c>
      <c r="I314" s="43"/>
      <c r="J314" s="8">
        <f>SUM(H314/G314)*100</f>
        <v>69.36447582835416</v>
      </c>
    </row>
    <row r="315" spans="1:10" ht="21" customHeight="1">
      <c r="A315" s="62"/>
      <c r="B315" s="78"/>
      <c r="C315" s="54"/>
      <c r="D315" s="114" t="s">
        <v>39</v>
      </c>
      <c r="E315" s="91" t="s">
        <v>240</v>
      </c>
      <c r="F315" s="43">
        <v>2738.448</v>
      </c>
      <c r="G315" s="30">
        <v>3052.50421</v>
      </c>
      <c r="H315" s="5">
        <v>2889.91192</v>
      </c>
      <c r="I315" s="43">
        <v>2934.30313</v>
      </c>
      <c r="J315" s="8">
        <v>102.3</v>
      </c>
    </row>
    <row r="316" spans="1:10" ht="42.75" customHeight="1">
      <c r="A316" s="62"/>
      <c r="B316" s="78"/>
      <c r="C316" s="54"/>
      <c r="D316" s="53" t="s">
        <v>41</v>
      </c>
      <c r="E316" s="33" t="s">
        <v>105</v>
      </c>
      <c r="F316" s="1" t="s">
        <v>108</v>
      </c>
      <c r="G316" s="1" t="s">
        <v>108</v>
      </c>
      <c r="H316" s="9">
        <v>0.05</v>
      </c>
      <c r="I316" s="43"/>
      <c r="J316" s="8">
        <v>100</v>
      </c>
    </row>
    <row r="317" spans="1:10" ht="12.75">
      <c r="A317" s="62"/>
      <c r="B317" s="78"/>
      <c r="C317" s="55"/>
      <c r="D317" s="55"/>
      <c r="E317" s="33" t="s">
        <v>104</v>
      </c>
      <c r="F317" s="43">
        <v>0</v>
      </c>
      <c r="G317" s="7">
        <v>0</v>
      </c>
      <c r="H317" s="43">
        <v>0</v>
      </c>
      <c r="I317" s="43"/>
      <c r="J317" s="8">
        <v>100</v>
      </c>
    </row>
    <row r="318" spans="1:10" ht="21.75" customHeight="1">
      <c r="A318" s="62"/>
      <c r="B318" s="78"/>
      <c r="C318" s="53" t="s">
        <v>171</v>
      </c>
      <c r="D318" s="114" t="s">
        <v>40</v>
      </c>
      <c r="E318" s="90" t="s">
        <v>152</v>
      </c>
      <c r="F318" s="43">
        <v>3819</v>
      </c>
      <c r="G318" s="7">
        <v>3400</v>
      </c>
      <c r="H318" s="43">
        <v>3357</v>
      </c>
      <c r="I318" s="43"/>
      <c r="J318" s="8">
        <f>SUM(H318/G318)*100</f>
        <v>98.73529411764706</v>
      </c>
    </row>
    <row r="319" spans="1:10" ht="31.5">
      <c r="A319" s="62"/>
      <c r="B319" s="78"/>
      <c r="C319" s="54"/>
      <c r="D319" s="114" t="s">
        <v>39</v>
      </c>
      <c r="E319" s="90" t="s">
        <v>241</v>
      </c>
      <c r="F319" s="5">
        <v>2705.015</v>
      </c>
      <c r="G319" s="30">
        <v>3832.33776</v>
      </c>
      <c r="H319" s="43">
        <v>3483.15831</v>
      </c>
      <c r="I319" s="43">
        <v>3248.96651</v>
      </c>
      <c r="J319" s="8">
        <v>96.7</v>
      </c>
    </row>
    <row r="320" spans="1:10" ht="42">
      <c r="A320" s="62"/>
      <c r="B320" s="78"/>
      <c r="C320" s="54"/>
      <c r="D320" s="47" t="s">
        <v>41</v>
      </c>
      <c r="E320" s="33" t="s">
        <v>105</v>
      </c>
      <c r="F320" s="1" t="s">
        <v>108</v>
      </c>
      <c r="G320" s="1" t="s">
        <v>108</v>
      </c>
      <c r="H320" s="43">
        <v>8</v>
      </c>
      <c r="I320" s="43"/>
      <c r="J320" s="8">
        <v>100</v>
      </c>
    </row>
    <row r="321" spans="1:10" ht="12.75">
      <c r="A321" s="62"/>
      <c r="B321" s="78"/>
      <c r="C321" s="54"/>
      <c r="D321" s="49"/>
      <c r="E321" s="33" t="s">
        <v>104</v>
      </c>
      <c r="F321" s="43">
        <v>0</v>
      </c>
      <c r="G321" s="7">
        <v>0</v>
      </c>
      <c r="H321" s="5">
        <v>0</v>
      </c>
      <c r="I321" s="43"/>
      <c r="J321" s="8">
        <v>100</v>
      </c>
    </row>
    <row r="322" spans="1:10" ht="21.75" customHeight="1">
      <c r="A322" s="62">
        <v>32</v>
      </c>
      <c r="B322" s="77" t="s">
        <v>87</v>
      </c>
      <c r="C322" s="53" t="s">
        <v>113</v>
      </c>
      <c r="D322" s="53" t="s">
        <v>40</v>
      </c>
      <c r="E322" s="96" t="s">
        <v>180</v>
      </c>
      <c r="F322" s="43">
        <v>2370</v>
      </c>
      <c r="G322" s="7">
        <v>1652</v>
      </c>
      <c r="H322" s="43">
        <v>1700</v>
      </c>
      <c r="I322" s="43"/>
      <c r="J322" s="8">
        <f>SUM(H322/G322)*100</f>
        <v>102.90556900726394</v>
      </c>
    </row>
    <row r="323" spans="1:10" ht="21.75" customHeight="1">
      <c r="A323" s="62"/>
      <c r="B323" s="78"/>
      <c r="C323" s="54"/>
      <c r="D323" s="54"/>
      <c r="E323" s="96" t="s">
        <v>181</v>
      </c>
      <c r="F323" s="43">
        <v>2150</v>
      </c>
      <c r="G323" s="7">
        <v>1055</v>
      </c>
      <c r="H323" s="43">
        <v>1137</v>
      </c>
      <c r="I323" s="43"/>
      <c r="J323" s="8">
        <f>SUM(H323/G323)*100</f>
        <v>107.77251184834122</v>
      </c>
    </row>
    <row r="324" spans="1:10" ht="21.75" customHeight="1">
      <c r="A324" s="62"/>
      <c r="B324" s="78"/>
      <c r="C324" s="54"/>
      <c r="D324" s="55"/>
      <c r="E324" s="96" t="s">
        <v>182</v>
      </c>
      <c r="F324" s="43">
        <v>76</v>
      </c>
      <c r="G324" s="7">
        <v>76</v>
      </c>
      <c r="H324" s="43">
        <v>76</v>
      </c>
      <c r="I324" s="43"/>
      <c r="J324" s="8">
        <f>SUM(H324/G324)*100</f>
        <v>100</v>
      </c>
    </row>
    <row r="325" spans="1:10" ht="21" customHeight="1">
      <c r="A325" s="62"/>
      <c r="B325" s="78"/>
      <c r="C325" s="54"/>
      <c r="D325" s="114" t="s">
        <v>39</v>
      </c>
      <c r="E325" s="91" t="s">
        <v>239</v>
      </c>
      <c r="F325" s="43">
        <v>657.466</v>
      </c>
      <c r="G325" s="5">
        <v>458.281</v>
      </c>
      <c r="H325" s="43">
        <v>432.066</v>
      </c>
      <c r="I325" s="43">
        <v>432.06605</v>
      </c>
      <c r="J325" s="8">
        <v>101.7</v>
      </c>
    </row>
    <row r="326" spans="1:10" ht="42">
      <c r="A326" s="62"/>
      <c r="B326" s="78"/>
      <c r="C326" s="54"/>
      <c r="D326" s="53" t="s">
        <v>41</v>
      </c>
      <c r="E326" s="33" t="s">
        <v>105</v>
      </c>
      <c r="F326" s="1" t="s">
        <v>108</v>
      </c>
      <c r="G326" s="1" t="s">
        <v>108</v>
      </c>
      <c r="H326" s="9">
        <v>0.1</v>
      </c>
      <c r="I326" s="43"/>
      <c r="J326" s="8">
        <v>100</v>
      </c>
    </row>
    <row r="327" spans="1:10" ht="12.75">
      <c r="A327" s="62"/>
      <c r="B327" s="78"/>
      <c r="C327" s="55"/>
      <c r="D327" s="55"/>
      <c r="E327" s="33" t="s">
        <v>104</v>
      </c>
      <c r="F327" s="43">
        <v>0</v>
      </c>
      <c r="G327" s="7">
        <v>0</v>
      </c>
      <c r="H327" s="43">
        <v>0</v>
      </c>
      <c r="I327" s="43"/>
      <c r="J327" s="8">
        <v>100</v>
      </c>
    </row>
    <row r="328" spans="1:10" ht="21.75" customHeight="1">
      <c r="A328" s="57">
        <v>33</v>
      </c>
      <c r="B328" s="77" t="s">
        <v>88</v>
      </c>
      <c r="C328" s="56" t="s">
        <v>115</v>
      </c>
      <c r="D328" s="53" t="s">
        <v>40</v>
      </c>
      <c r="E328" s="96" t="s">
        <v>180</v>
      </c>
      <c r="F328" s="43">
        <v>21362</v>
      </c>
      <c r="G328" s="43">
        <v>21362</v>
      </c>
      <c r="H328" s="43">
        <v>21362</v>
      </c>
      <c r="I328" s="43"/>
      <c r="J328" s="8">
        <f>SUM(H328/G328)*100</f>
        <v>100</v>
      </c>
    </row>
    <row r="329" spans="1:10" ht="21.75" customHeight="1">
      <c r="A329" s="58"/>
      <c r="B329" s="78"/>
      <c r="C329" s="56"/>
      <c r="D329" s="54"/>
      <c r="E329" s="96" t="s">
        <v>181</v>
      </c>
      <c r="F329" s="43">
        <v>10953</v>
      </c>
      <c r="G329" s="43">
        <v>10953</v>
      </c>
      <c r="H329" s="43">
        <v>16855</v>
      </c>
      <c r="I329" s="43"/>
      <c r="J329" s="8">
        <f>SUM(H329/G329)*100</f>
        <v>153.8847804254542</v>
      </c>
    </row>
    <row r="330" spans="1:10" ht="21.75" customHeight="1">
      <c r="A330" s="58"/>
      <c r="B330" s="78"/>
      <c r="C330" s="56"/>
      <c r="D330" s="55"/>
      <c r="E330" s="96" t="s">
        <v>182</v>
      </c>
      <c r="F330" s="43">
        <v>3860</v>
      </c>
      <c r="G330" s="43">
        <v>3860</v>
      </c>
      <c r="H330" s="43">
        <v>2418</v>
      </c>
      <c r="I330" s="43"/>
      <c r="J330" s="8">
        <f>SUM(H330/G330)*100</f>
        <v>62.64248704663212</v>
      </c>
    </row>
    <row r="331" spans="1:10" ht="21" customHeight="1">
      <c r="A331" s="58"/>
      <c r="B331" s="78"/>
      <c r="C331" s="56"/>
      <c r="D331" s="114" t="s">
        <v>39</v>
      </c>
      <c r="E331" s="33" t="s">
        <v>213</v>
      </c>
      <c r="F331" s="43">
        <v>4790.395</v>
      </c>
      <c r="G331" s="43">
        <v>5006.13308</v>
      </c>
      <c r="H331" s="43">
        <v>4023.203</v>
      </c>
      <c r="I331" s="43">
        <v>4023.203</v>
      </c>
      <c r="J331" s="8">
        <v>102.4</v>
      </c>
    </row>
    <row r="332" spans="1:10" ht="43.5" customHeight="1">
      <c r="A332" s="58"/>
      <c r="B332" s="78"/>
      <c r="C332" s="56"/>
      <c r="D332" s="47" t="s">
        <v>41</v>
      </c>
      <c r="E332" s="33" t="s">
        <v>105</v>
      </c>
      <c r="F332" s="1" t="s">
        <v>108</v>
      </c>
      <c r="G332" s="1" t="s">
        <v>108</v>
      </c>
      <c r="H332" s="43">
        <v>8.3</v>
      </c>
      <c r="I332" s="43"/>
      <c r="J332" s="8">
        <v>100</v>
      </c>
    </row>
    <row r="333" spans="1:10" ht="12.75">
      <c r="A333" s="58"/>
      <c r="B333" s="78"/>
      <c r="C333" s="56"/>
      <c r="D333" s="49"/>
      <c r="E333" s="33" t="s">
        <v>104</v>
      </c>
      <c r="F333" s="43">
        <v>0</v>
      </c>
      <c r="G333" s="7">
        <v>0</v>
      </c>
      <c r="H333" s="43">
        <v>0</v>
      </c>
      <c r="I333" s="43"/>
      <c r="J333" s="8">
        <v>100</v>
      </c>
    </row>
    <row r="334" spans="1:10" ht="22.5" customHeight="1">
      <c r="A334" s="58"/>
      <c r="B334" s="78"/>
      <c r="C334" s="53" t="s">
        <v>171</v>
      </c>
      <c r="D334" s="114" t="s">
        <v>40</v>
      </c>
      <c r="E334" s="90" t="s">
        <v>152</v>
      </c>
      <c r="F334" s="43">
        <v>12800</v>
      </c>
      <c r="G334" s="7">
        <v>11291</v>
      </c>
      <c r="H334" s="43">
        <v>11291</v>
      </c>
      <c r="I334" s="43"/>
      <c r="J334" s="8">
        <f>SUM(H334/G334)*100</f>
        <v>100</v>
      </c>
    </row>
    <row r="335" spans="1:10" ht="21" customHeight="1">
      <c r="A335" s="58"/>
      <c r="B335" s="78"/>
      <c r="C335" s="54"/>
      <c r="D335" s="114" t="s">
        <v>39</v>
      </c>
      <c r="E335" s="90" t="s">
        <v>212</v>
      </c>
      <c r="F335" s="5">
        <v>3633.6</v>
      </c>
      <c r="G335" s="5">
        <v>5439.84567</v>
      </c>
      <c r="H335" s="43">
        <v>5349.71</v>
      </c>
      <c r="I335" s="43">
        <v>5349.71</v>
      </c>
      <c r="J335" s="8">
        <v>100</v>
      </c>
    </row>
    <row r="336" spans="1:10" ht="42">
      <c r="A336" s="58"/>
      <c r="B336" s="78"/>
      <c r="C336" s="54"/>
      <c r="D336" s="47" t="s">
        <v>41</v>
      </c>
      <c r="E336" s="33" t="s">
        <v>105</v>
      </c>
      <c r="F336" s="1" t="s">
        <v>108</v>
      </c>
      <c r="G336" s="1" t="s">
        <v>108</v>
      </c>
      <c r="H336" s="43">
        <v>8.1</v>
      </c>
      <c r="I336" s="43"/>
      <c r="J336" s="8">
        <v>100</v>
      </c>
    </row>
    <row r="337" spans="1:10" ht="12" customHeight="1">
      <c r="A337" s="58"/>
      <c r="B337" s="78"/>
      <c r="C337" s="54"/>
      <c r="D337" s="49"/>
      <c r="E337" s="33" t="s">
        <v>104</v>
      </c>
      <c r="F337" s="43">
        <v>0</v>
      </c>
      <c r="G337" s="7">
        <v>0</v>
      </c>
      <c r="H337" s="43">
        <v>0</v>
      </c>
      <c r="I337" s="43"/>
      <c r="J337" s="8">
        <v>100</v>
      </c>
    </row>
    <row r="338" spans="1:10" ht="20.25" customHeight="1">
      <c r="A338" s="57">
        <v>34</v>
      </c>
      <c r="B338" s="77" t="s">
        <v>89</v>
      </c>
      <c r="C338" s="56" t="s">
        <v>113</v>
      </c>
      <c r="D338" s="53" t="s">
        <v>40</v>
      </c>
      <c r="E338" s="96" t="s">
        <v>180</v>
      </c>
      <c r="F338" s="43">
        <v>6939</v>
      </c>
      <c r="G338" s="7">
        <v>6939</v>
      </c>
      <c r="H338" s="43">
        <v>3215</v>
      </c>
      <c r="I338" s="43"/>
      <c r="J338" s="8">
        <f>SUM(H338/G338)*100</f>
        <v>46.33232454244127</v>
      </c>
    </row>
    <row r="339" spans="1:10" ht="21" customHeight="1">
      <c r="A339" s="58"/>
      <c r="B339" s="78"/>
      <c r="C339" s="56"/>
      <c r="D339" s="54"/>
      <c r="E339" s="96" t="s">
        <v>181</v>
      </c>
      <c r="F339" s="43">
        <v>1939</v>
      </c>
      <c r="G339" s="7">
        <v>1939</v>
      </c>
      <c r="H339" s="43">
        <v>509</v>
      </c>
      <c r="I339" s="43"/>
      <c r="J339" s="8">
        <f>SUM(H339/G339)*100</f>
        <v>26.250644662197008</v>
      </c>
    </row>
    <row r="340" spans="1:10" ht="20.25" customHeight="1">
      <c r="A340" s="58"/>
      <c r="B340" s="78"/>
      <c r="C340" s="56"/>
      <c r="D340" s="55"/>
      <c r="E340" s="96" t="s">
        <v>182</v>
      </c>
      <c r="F340" s="43">
        <v>1723</v>
      </c>
      <c r="G340" s="7">
        <v>1723</v>
      </c>
      <c r="H340" s="43">
        <v>161</v>
      </c>
      <c r="I340" s="43"/>
      <c r="J340" s="8">
        <f>SUM(H340/G340)*100</f>
        <v>9.34416715031921</v>
      </c>
    </row>
    <row r="341" spans="1:10" ht="21.75" customHeight="1">
      <c r="A341" s="58"/>
      <c r="B341" s="78"/>
      <c r="C341" s="56"/>
      <c r="D341" s="114" t="s">
        <v>39</v>
      </c>
      <c r="E341" s="33" t="s">
        <v>172</v>
      </c>
      <c r="F341" s="43">
        <v>1364.8</v>
      </c>
      <c r="G341" s="5">
        <v>1364.8</v>
      </c>
      <c r="H341" s="8">
        <v>1364.8</v>
      </c>
      <c r="I341" s="8">
        <v>1364.8</v>
      </c>
      <c r="J341" s="8">
        <v>73.185</v>
      </c>
    </row>
    <row r="342" spans="1:10" ht="42.75" customHeight="1">
      <c r="A342" s="58"/>
      <c r="B342" s="78"/>
      <c r="C342" s="56"/>
      <c r="D342" s="47" t="s">
        <v>41</v>
      </c>
      <c r="E342" s="33" t="s">
        <v>105</v>
      </c>
      <c r="F342" s="1" t="s">
        <v>108</v>
      </c>
      <c r="G342" s="1" t="s">
        <v>108</v>
      </c>
      <c r="H342" s="9">
        <v>0.1</v>
      </c>
      <c r="I342" s="43"/>
      <c r="J342" s="8">
        <v>100</v>
      </c>
    </row>
    <row r="343" spans="1:10" ht="12.75">
      <c r="A343" s="58"/>
      <c r="B343" s="78"/>
      <c r="C343" s="56"/>
      <c r="D343" s="49"/>
      <c r="E343" s="33" t="s">
        <v>104</v>
      </c>
      <c r="F343" s="43">
        <v>0</v>
      </c>
      <c r="G343" s="7">
        <v>0</v>
      </c>
      <c r="H343" s="43">
        <v>0</v>
      </c>
      <c r="I343" s="43"/>
      <c r="J343" s="8">
        <v>100</v>
      </c>
    </row>
    <row r="344" spans="1:10" ht="21" customHeight="1">
      <c r="A344" s="58"/>
      <c r="B344" s="78"/>
      <c r="C344" s="53" t="s">
        <v>171</v>
      </c>
      <c r="D344" s="114" t="s">
        <v>40</v>
      </c>
      <c r="E344" s="90" t="s">
        <v>152</v>
      </c>
      <c r="F344" s="43">
        <v>6120</v>
      </c>
      <c r="G344" s="7">
        <v>4277</v>
      </c>
      <c r="H344" s="43">
        <v>4277</v>
      </c>
      <c r="I344" s="43"/>
      <c r="J344" s="8">
        <f>SUM(H344/G344)*100</f>
        <v>100</v>
      </c>
    </row>
    <row r="345" spans="1:10" ht="21" customHeight="1">
      <c r="A345" s="58"/>
      <c r="B345" s="78"/>
      <c r="C345" s="54"/>
      <c r="D345" s="114" t="s">
        <v>39</v>
      </c>
      <c r="E345" s="90" t="s">
        <v>152</v>
      </c>
      <c r="F345" s="5">
        <v>2024.19</v>
      </c>
      <c r="G345" s="5">
        <v>2004.51971</v>
      </c>
      <c r="H345" s="43">
        <v>2004.5</v>
      </c>
      <c r="I345" s="43">
        <v>2004.5</v>
      </c>
      <c r="J345" s="8">
        <v>100</v>
      </c>
    </row>
    <row r="346" spans="1:10" ht="42">
      <c r="A346" s="58"/>
      <c r="B346" s="78"/>
      <c r="C346" s="54"/>
      <c r="D346" s="47" t="s">
        <v>41</v>
      </c>
      <c r="E346" s="33" t="s">
        <v>105</v>
      </c>
      <c r="F346" s="1" t="s">
        <v>108</v>
      </c>
      <c r="G346" s="1" t="s">
        <v>108</v>
      </c>
      <c r="H346" s="9">
        <v>0.1</v>
      </c>
      <c r="I346" s="43"/>
      <c r="J346" s="8">
        <v>100</v>
      </c>
    </row>
    <row r="347" spans="1:10" ht="12.75">
      <c r="A347" s="59"/>
      <c r="B347" s="79"/>
      <c r="C347" s="54"/>
      <c r="D347" s="49"/>
      <c r="E347" s="33" t="s">
        <v>104</v>
      </c>
      <c r="F347" s="43">
        <v>0</v>
      </c>
      <c r="G347" s="7">
        <v>0</v>
      </c>
      <c r="H347" s="43">
        <v>0</v>
      </c>
      <c r="I347" s="43"/>
      <c r="J347" s="8">
        <v>100</v>
      </c>
    </row>
    <row r="348" spans="1:10" ht="22.5" customHeight="1">
      <c r="A348" s="62">
        <v>35</v>
      </c>
      <c r="B348" s="77" t="s">
        <v>90</v>
      </c>
      <c r="C348" s="56" t="s">
        <v>113</v>
      </c>
      <c r="D348" s="53" t="s">
        <v>40</v>
      </c>
      <c r="E348" s="96" t="s">
        <v>180</v>
      </c>
      <c r="F348" s="43">
        <v>26343</v>
      </c>
      <c r="G348" s="43">
        <v>26343</v>
      </c>
      <c r="H348" s="43">
        <v>26359</v>
      </c>
      <c r="I348" s="43"/>
      <c r="J348" s="8">
        <f>SUM(H348/G348)*100</f>
        <v>100.06073719773754</v>
      </c>
    </row>
    <row r="349" spans="1:10" ht="22.5" customHeight="1">
      <c r="A349" s="62"/>
      <c r="B349" s="78"/>
      <c r="C349" s="56"/>
      <c r="D349" s="54"/>
      <c r="E349" s="96" t="s">
        <v>181</v>
      </c>
      <c r="F349" s="43">
        <v>14556</v>
      </c>
      <c r="G349" s="43">
        <v>14556</v>
      </c>
      <c r="H349" s="43">
        <v>14557</v>
      </c>
      <c r="I349" s="43"/>
      <c r="J349" s="8">
        <f>SUM(H349/G349)*100</f>
        <v>100.00687001923605</v>
      </c>
    </row>
    <row r="350" spans="1:10" ht="22.5" customHeight="1">
      <c r="A350" s="62"/>
      <c r="B350" s="78"/>
      <c r="C350" s="56"/>
      <c r="D350" s="55"/>
      <c r="E350" s="96" t="s">
        <v>182</v>
      </c>
      <c r="F350" s="43">
        <v>4065</v>
      </c>
      <c r="G350" s="43">
        <v>4065</v>
      </c>
      <c r="H350" s="43">
        <v>4071</v>
      </c>
      <c r="I350" s="43"/>
      <c r="J350" s="8">
        <f>SUM(H350/G350)*100</f>
        <v>100.14760147601476</v>
      </c>
    </row>
    <row r="351" spans="1:10" ht="21.75" customHeight="1">
      <c r="A351" s="62"/>
      <c r="B351" s="78"/>
      <c r="C351" s="56"/>
      <c r="D351" s="114" t="s">
        <v>39</v>
      </c>
      <c r="E351" s="91" t="s">
        <v>238</v>
      </c>
      <c r="F351" s="43">
        <v>6261.272</v>
      </c>
      <c r="G351" s="43">
        <v>6261.27</v>
      </c>
      <c r="H351" s="43">
        <v>6261.27</v>
      </c>
      <c r="I351" s="43">
        <v>5584.23</v>
      </c>
      <c r="J351" s="8">
        <v>94.5</v>
      </c>
    </row>
    <row r="352" spans="1:10" ht="42.75" customHeight="1">
      <c r="A352" s="62"/>
      <c r="B352" s="78"/>
      <c r="C352" s="56"/>
      <c r="D352" s="56" t="s">
        <v>41</v>
      </c>
      <c r="E352" s="33" t="s">
        <v>105</v>
      </c>
      <c r="F352" s="1" t="s">
        <v>108</v>
      </c>
      <c r="G352" s="1" t="s">
        <v>108</v>
      </c>
      <c r="H352" s="9">
        <v>0.09</v>
      </c>
      <c r="I352" s="43"/>
      <c r="J352" s="8">
        <v>100</v>
      </c>
    </row>
    <row r="353" spans="1:10" ht="12.75">
      <c r="A353" s="62"/>
      <c r="B353" s="78"/>
      <c r="C353" s="56"/>
      <c r="D353" s="56"/>
      <c r="E353" s="33" t="s">
        <v>104</v>
      </c>
      <c r="F353" s="43">
        <v>0</v>
      </c>
      <c r="G353" s="7">
        <v>0</v>
      </c>
      <c r="H353" s="36">
        <v>0</v>
      </c>
      <c r="I353" s="43"/>
      <c r="J353" s="8">
        <v>100</v>
      </c>
    </row>
    <row r="354" spans="1:10" ht="21.75" customHeight="1">
      <c r="A354" s="62"/>
      <c r="B354" s="78"/>
      <c r="C354" s="53" t="s">
        <v>171</v>
      </c>
      <c r="D354" s="114" t="s">
        <v>40</v>
      </c>
      <c r="E354" s="90" t="s">
        <v>152</v>
      </c>
      <c r="F354" s="43">
        <v>600</v>
      </c>
      <c r="G354" s="43">
        <v>600</v>
      </c>
      <c r="H354" s="43">
        <v>598</v>
      </c>
      <c r="I354" s="43"/>
      <c r="J354" s="8">
        <f>SUM(H354/G354)*100</f>
        <v>99.66666666666667</v>
      </c>
    </row>
    <row r="355" spans="1:10" ht="21.75" customHeight="1">
      <c r="A355" s="62"/>
      <c r="B355" s="78"/>
      <c r="C355" s="54"/>
      <c r="D355" s="114" t="s">
        <v>39</v>
      </c>
      <c r="E355" s="90" t="s">
        <v>152</v>
      </c>
      <c r="F355" s="5">
        <v>198.45</v>
      </c>
      <c r="G355" s="5">
        <v>198.45</v>
      </c>
      <c r="H355" s="43">
        <v>198.45</v>
      </c>
      <c r="I355" s="8">
        <v>130</v>
      </c>
      <c r="J355" s="8">
        <v>82.59</v>
      </c>
    </row>
    <row r="356" spans="1:10" ht="42">
      <c r="A356" s="62"/>
      <c r="B356" s="78"/>
      <c r="C356" s="54"/>
      <c r="D356" s="47" t="s">
        <v>41</v>
      </c>
      <c r="E356" s="33" t="s">
        <v>105</v>
      </c>
      <c r="F356" s="1" t="s">
        <v>108</v>
      </c>
      <c r="G356" s="1" t="s">
        <v>108</v>
      </c>
      <c r="H356" s="10">
        <v>0.1</v>
      </c>
      <c r="I356" s="43"/>
      <c r="J356" s="8">
        <v>100</v>
      </c>
    </row>
    <row r="357" spans="1:10" ht="12.75">
      <c r="A357" s="62"/>
      <c r="B357" s="78"/>
      <c r="C357" s="54"/>
      <c r="D357" s="49"/>
      <c r="E357" s="33" t="s">
        <v>104</v>
      </c>
      <c r="F357" s="43">
        <v>0</v>
      </c>
      <c r="G357" s="7">
        <v>0</v>
      </c>
      <c r="H357" s="43">
        <v>0</v>
      </c>
      <c r="I357" s="43"/>
      <c r="J357" s="8">
        <v>100</v>
      </c>
    </row>
    <row r="358" spans="1:10" ht="21.75" customHeight="1">
      <c r="A358" s="62">
        <v>36</v>
      </c>
      <c r="B358" s="77" t="s">
        <v>91</v>
      </c>
      <c r="C358" s="47" t="s">
        <v>106</v>
      </c>
      <c r="D358" s="53" t="s">
        <v>40</v>
      </c>
      <c r="E358" s="96" t="s">
        <v>180</v>
      </c>
      <c r="F358" s="43">
        <v>8729</v>
      </c>
      <c r="G358" s="7">
        <v>8729</v>
      </c>
      <c r="H358" s="43">
        <v>8797</v>
      </c>
      <c r="I358" s="43"/>
      <c r="J358" s="8">
        <f>SUM(H358/G358)*100</f>
        <v>100.77901248711191</v>
      </c>
    </row>
    <row r="359" spans="1:10" ht="21.75" customHeight="1">
      <c r="A359" s="62"/>
      <c r="B359" s="78"/>
      <c r="C359" s="48"/>
      <c r="D359" s="54"/>
      <c r="E359" s="96" t="s">
        <v>181</v>
      </c>
      <c r="F359" s="43">
        <v>6652</v>
      </c>
      <c r="G359" s="7">
        <v>6652</v>
      </c>
      <c r="H359" s="43">
        <v>8005</v>
      </c>
      <c r="I359" s="43"/>
      <c r="J359" s="8">
        <f>SUM(H359/G359)*100</f>
        <v>120.33974744437764</v>
      </c>
    </row>
    <row r="360" spans="1:10" ht="21.75" customHeight="1">
      <c r="A360" s="62"/>
      <c r="B360" s="78"/>
      <c r="C360" s="48"/>
      <c r="D360" s="55"/>
      <c r="E360" s="96" t="s">
        <v>182</v>
      </c>
      <c r="F360" s="43">
        <v>180</v>
      </c>
      <c r="G360" s="7">
        <v>180</v>
      </c>
      <c r="H360" s="43">
        <v>299</v>
      </c>
      <c r="I360" s="43"/>
      <c r="J360" s="8">
        <f>SUM(H360/G360)*100</f>
        <v>166.11111111111111</v>
      </c>
    </row>
    <row r="361" spans="1:10" ht="23.25" customHeight="1">
      <c r="A361" s="62"/>
      <c r="B361" s="78"/>
      <c r="C361" s="48"/>
      <c r="D361" s="115" t="s">
        <v>39</v>
      </c>
      <c r="E361" s="91" t="s">
        <v>237</v>
      </c>
      <c r="F361" s="43">
        <v>1993.397</v>
      </c>
      <c r="G361" s="5">
        <v>2451.037</v>
      </c>
      <c r="H361" s="43">
        <v>2299.808</v>
      </c>
      <c r="I361" s="43">
        <v>2310.233</v>
      </c>
      <c r="J361" s="8">
        <v>100.7</v>
      </c>
    </row>
    <row r="362" spans="1:10" ht="42.75" customHeight="1">
      <c r="A362" s="62"/>
      <c r="B362" s="78"/>
      <c r="C362" s="48"/>
      <c r="D362" s="47" t="s">
        <v>41</v>
      </c>
      <c r="E362" s="33" t="s">
        <v>105</v>
      </c>
      <c r="F362" s="1" t="s">
        <v>108</v>
      </c>
      <c r="G362" s="1" t="s">
        <v>108</v>
      </c>
      <c r="H362" s="10">
        <v>0.01</v>
      </c>
      <c r="I362" s="43"/>
      <c r="J362" s="8">
        <v>100</v>
      </c>
    </row>
    <row r="363" spans="1:10" ht="12.75">
      <c r="A363" s="62"/>
      <c r="B363" s="78"/>
      <c r="C363" s="49"/>
      <c r="D363" s="49"/>
      <c r="E363" s="33" t="s">
        <v>104</v>
      </c>
      <c r="F363" s="43">
        <v>0</v>
      </c>
      <c r="G363" s="7">
        <v>0</v>
      </c>
      <c r="H363" s="43">
        <v>0</v>
      </c>
      <c r="I363" s="43"/>
      <c r="J363" s="8">
        <v>100</v>
      </c>
    </row>
    <row r="364" spans="1:10" ht="21.75" customHeight="1">
      <c r="A364" s="62"/>
      <c r="B364" s="78"/>
      <c r="C364" s="53" t="s">
        <v>110</v>
      </c>
      <c r="D364" s="45" t="s">
        <v>40</v>
      </c>
      <c r="E364" s="91" t="s">
        <v>187</v>
      </c>
      <c r="F364" s="43">
        <v>204</v>
      </c>
      <c r="G364" s="7">
        <v>135</v>
      </c>
      <c r="H364" s="43">
        <v>147</v>
      </c>
      <c r="I364" s="43"/>
      <c r="J364" s="8">
        <f>SUM(H364/G364)*100</f>
        <v>108.88888888888889</v>
      </c>
    </row>
    <row r="365" spans="1:10" ht="42" customHeight="1">
      <c r="A365" s="62"/>
      <c r="B365" s="78"/>
      <c r="C365" s="54"/>
      <c r="D365" s="117" t="s">
        <v>39</v>
      </c>
      <c r="E365" s="91" t="s">
        <v>220</v>
      </c>
      <c r="F365" s="43">
        <v>293.749</v>
      </c>
      <c r="G365" s="5">
        <v>576.918</v>
      </c>
      <c r="H365" s="43">
        <v>240.671</v>
      </c>
      <c r="I365" s="43">
        <v>229.438</v>
      </c>
      <c r="J365" s="8">
        <v>150.385</v>
      </c>
    </row>
    <row r="366" spans="1:10" ht="42" customHeight="1">
      <c r="A366" s="62"/>
      <c r="B366" s="78"/>
      <c r="C366" s="54"/>
      <c r="D366" s="47" t="s">
        <v>41</v>
      </c>
      <c r="E366" s="33" t="s">
        <v>105</v>
      </c>
      <c r="F366" s="1" t="s">
        <v>108</v>
      </c>
      <c r="G366" s="1" t="s">
        <v>108</v>
      </c>
      <c r="H366" s="43">
        <v>0</v>
      </c>
      <c r="I366" s="43"/>
      <c r="J366" s="8">
        <v>100</v>
      </c>
    </row>
    <row r="367" spans="1:10" ht="12.75">
      <c r="A367" s="62"/>
      <c r="B367" s="78"/>
      <c r="C367" s="55"/>
      <c r="D367" s="49"/>
      <c r="E367" s="33" t="s">
        <v>104</v>
      </c>
      <c r="F367" s="43">
        <v>0</v>
      </c>
      <c r="G367" s="7">
        <v>0</v>
      </c>
      <c r="H367" s="43">
        <v>0</v>
      </c>
      <c r="I367" s="43"/>
      <c r="J367" s="8">
        <v>100</v>
      </c>
    </row>
    <row r="368" spans="1:10" ht="21.75" customHeight="1">
      <c r="A368" s="57">
        <v>37</v>
      </c>
      <c r="B368" s="77" t="s">
        <v>92</v>
      </c>
      <c r="C368" s="53" t="s">
        <v>117</v>
      </c>
      <c r="D368" s="53" t="s">
        <v>40</v>
      </c>
      <c r="E368" s="96" t="s">
        <v>180</v>
      </c>
      <c r="F368" s="43">
        <v>7235</v>
      </c>
      <c r="G368" s="43">
        <v>7235</v>
      </c>
      <c r="H368" s="43">
        <v>10540</v>
      </c>
      <c r="I368" s="43"/>
      <c r="J368" s="8">
        <f>SUM(H368/G368)*100</f>
        <v>145.6807187284036</v>
      </c>
    </row>
    <row r="369" spans="1:10" ht="22.5" customHeight="1">
      <c r="A369" s="58"/>
      <c r="B369" s="78"/>
      <c r="C369" s="54"/>
      <c r="D369" s="54"/>
      <c r="E369" s="96" t="s">
        <v>181</v>
      </c>
      <c r="F369" s="43">
        <v>2290</v>
      </c>
      <c r="G369" s="43">
        <v>2290</v>
      </c>
      <c r="H369" s="43">
        <v>6164</v>
      </c>
      <c r="I369" s="27"/>
      <c r="J369" s="8">
        <f>SUM(H369/G369)*100</f>
        <v>269.1703056768559</v>
      </c>
    </row>
    <row r="370" spans="1:10" ht="21" customHeight="1">
      <c r="A370" s="58"/>
      <c r="B370" s="78"/>
      <c r="C370" s="54"/>
      <c r="D370" s="55"/>
      <c r="E370" s="96" t="s">
        <v>182</v>
      </c>
      <c r="F370" s="43">
        <v>2114</v>
      </c>
      <c r="G370" s="43">
        <v>2114</v>
      </c>
      <c r="H370" s="43">
        <v>4376</v>
      </c>
      <c r="I370" s="27"/>
      <c r="J370" s="8">
        <f>SUM(H370/G370)*100</f>
        <v>207.00094607379373</v>
      </c>
    </row>
    <row r="371" spans="1:10" ht="21.75" customHeight="1">
      <c r="A371" s="58"/>
      <c r="B371" s="78"/>
      <c r="C371" s="54"/>
      <c r="D371" s="114" t="s">
        <v>39</v>
      </c>
      <c r="E371" s="33" t="s">
        <v>172</v>
      </c>
      <c r="F371" s="43">
        <v>1607.751</v>
      </c>
      <c r="G371" s="5">
        <v>1607.751</v>
      </c>
      <c r="H371" s="43">
        <v>1486.071</v>
      </c>
      <c r="I371" s="43">
        <v>1486.071</v>
      </c>
      <c r="J371" s="8">
        <v>151.6</v>
      </c>
    </row>
    <row r="372" spans="1:10" ht="42">
      <c r="A372" s="58"/>
      <c r="B372" s="78"/>
      <c r="C372" s="54"/>
      <c r="D372" s="47" t="s">
        <v>41</v>
      </c>
      <c r="E372" s="33" t="s">
        <v>105</v>
      </c>
      <c r="F372" s="1" t="s">
        <v>108</v>
      </c>
      <c r="G372" s="1" t="s">
        <v>108</v>
      </c>
      <c r="H372" s="43">
        <v>10</v>
      </c>
      <c r="I372" s="43"/>
      <c r="J372" s="8">
        <v>100</v>
      </c>
    </row>
    <row r="373" spans="1:10" ht="12.75">
      <c r="A373" s="58"/>
      <c r="B373" s="78"/>
      <c r="C373" s="55"/>
      <c r="D373" s="49"/>
      <c r="E373" s="33" t="s">
        <v>104</v>
      </c>
      <c r="F373" s="43">
        <v>0</v>
      </c>
      <c r="G373" s="43">
        <v>0</v>
      </c>
      <c r="H373" s="43">
        <v>0</v>
      </c>
      <c r="I373" s="43"/>
      <c r="J373" s="8">
        <v>100</v>
      </c>
    </row>
    <row r="374" spans="1:10" ht="22.5" customHeight="1">
      <c r="A374" s="58"/>
      <c r="B374" s="78"/>
      <c r="C374" s="53" t="s">
        <v>171</v>
      </c>
      <c r="D374" s="114" t="s">
        <v>40</v>
      </c>
      <c r="E374" s="90" t="s">
        <v>152</v>
      </c>
      <c r="F374" s="43">
        <v>4860</v>
      </c>
      <c r="G374" s="7">
        <v>3740</v>
      </c>
      <c r="H374" s="43">
        <v>3902</v>
      </c>
      <c r="I374" s="43"/>
      <c r="J374" s="8">
        <f>SUM(H374/G374)*100</f>
        <v>104.33155080213903</v>
      </c>
    </row>
    <row r="375" spans="1:10" ht="22.5" customHeight="1">
      <c r="A375" s="58"/>
      <c r="B375" s="78"/>
      <c r="C375" s="54"/>
      <c r="D375" s="114" t="s">
        <v>39</v>
      </c>
      <c r="E375" s="90" t="s">
        <v>152</v>
      </c>
      <c r="F375" s="5">
        <v>1607.445</v>
      </c>
      <c r="G375" s="5">
        <v>1607.445</v>
      </c>
      <c r="H375" s="43">
        <v>1607.445</v>
      </c>
      <c r="I375" s="43">
        <v>1607.445</v>
      </c>
      <c r="J375" s="8">
        <v>102.17</v>
      </c>
    </row>
    <row r="376" spans="1:10" ht="42">
      <c r="A376" s="58"/>
      <c r="B376" s="78"/>
      <c r="C376" s="54"/>
      <c r="D376" s="47" t="s">
        <v>41</v>
      </c>
      <c r="E376" s="33" t="s">
        <v>105</v>
      </c>
      <c r="F376" s="1" t="s">
        <v>108</v>
      </c>
      <c r="G376" s="1" t="s">
        <v>108</v>
      </c>
      <c r="H376" s="43">
        <v>10</v>
      </c>
      <c r="I376" s="43"/>
      <c r="J376" s="8">
        <v>100</v>
      </c>
    </row>
    <row r="377" spans="1:10" ht="11.25" customHeight="1">
      <c r="A377" s="58"/>
      <c r="B377" s="78"/>
      <c r="C377" s="54"/>
      <c r="D377" s="49"/>
      <c r="E377" s="33" t="s">
        <v>104</v>
      </c>
      <c r="F377" s="43">
        <v>0</v>
      </c>
      <c r="G377" s="7">
        <v>0</v>
      </c>
      <c r="H377" s="43">
        <v>0</v>
      </c>
      <c r="I377" s="43"/>
      <c r="J377" s="8">
        <v>100</v>
      </c>
    </row>
    <row r="378" spans="1:10" ht="22.5" customHeight="1">
      <c r="A378" s="57">
        <v>38</v>
      </c>
      <c r="B378" s="77" t="s">
        <v>93</v>
      </c>
      <c r="C378" s="56" t="s">
        <v>117</v>
      </c>
      <c r="D378" s="114" t="s">
        <v>40</v>
      </c>
      <c r="E378" s="96" t="s">
        <v>183</v>
      </c>
      <c r="F378" s="43">
        <v>12815</v>
      </c>
      <c r="G378" s="7">
        <v>9904</v>
      </c>
      <c r="H378" s="43">
        <v>9190</v>
      </c>
      <c r="I378" s="43"/>
      <c r="J378" s="8">
        <f>SUM(H378/G378)*100</f>
        <v>92.7907915993538</v>
      </c>
    </row>
    <row r="379" spans="1:10" ht="20.25" customHeight="1">
      <c r="A379" s="58"/>
      <c r="B379" s="78"/>
      <c r="C379" s="56"/>
      <c r="D379" s="114" t="s">
        <v>39</v>
      </c>
      <c r="E379" s="91" t="s">
        <v>236</v>
      </c>
      <c r="F379" s="43">
        <v>2804.034</v>
      </c>
      <c r="G379" s="5">
        <v>2298.377</v>
      </c>
      <c r="H379" s="43">
        <v>1949.8</v>
      </c>
      <c r="I379" s="8">
        <v>1949.83998</v>
      </c>
      <c r="J379" s="8">
        <v>97.1</v>
      </c>
    </row>
    <row r="380" spans="1:10" ht="42">
      <c r="A380" s="58"/>
      <c r="B380" s="78"/>
      <c r="C380" s="56"/>
      <c r="D380" s="65" t="s">
        <v>41</v>
      </c>
      <c r="E380" s="33" t="s">
        <v>105</v>
      </c>
      <c r="F380" s="1" t="s">
        <v>108</v>
      </c>
      <c r="G380" s="1" t="s">
        <v>108</v>
      </c>
      <c r="H380" s="10">
        <v>0.092</v>
      </c>
      <c r="I380" s="43"/>
      <c r="J380" s="8">
        <v>100</v>
      </c>
    </row>
    <row r="381" spans="1:10" ht="12.75">
      <c r="A381" s="58"/>
      <c r="B381" s="78"/>
      <c r="C381" s="56"/>
      <c r="D381" s="65"/>
      <c r="E381" s="33" t="s">
        <v>104</v>
      </c>
      <c r="F381" s="43">
        <v>0</v>
      </c>
      <c r="G381" s="7">
        <v>0</v>
      </c>
      <c r="H381" s="10">
        <v>0</v>
      </c>
      <c r="I381" s="43"/>
      <c r="J381" s="8">
        <v>100</v>
      </c>
    </row>
    <row r="382" spans="1:10" ht="21" customHeight="1">
      <c r="A382" s="58"/>
      <c r="B382" s="78"/>
      <c r="C382" s="53" t="s">
        <v>171</v>
      </c>
      <c r="D382" s="114" t="s">
        <v>40</v>
      </c>
      <c r="E382" s="90" t="s">
        <v>152</v>
      </c>
      <c r="F382" s="43">
        <v>600</v>
      </c>
      <c r="G382" s="7">
        <v>0</v>
      </c>
      <c r="H382" s="43"/>
      <c r="I382" s="43"/>
      <c r="J382" s="8">
        <v>0</v>
      </c>
    </row>
    <row r="383" spans="1:10" ht="21" customHeight="1">
      <c r="A383" s="58"/>
      <c r="B383" s="78"/>
      <c r="C383" s="54"/>
      <c r="D383" s="114" t="s">
        <v>39</v>
      </c>
      <c r="E383" s="90" t="s">
        <v>152</v>
      </c>
      <c r="F383" s="5">
        <v>198.45</v>
      </c>
      <c r="G383" s="7">
        <v>0</v>
      </c>
      <c r="H383" s="43"/>
      <c r="I383" s="43"/>
      <c r="J383" s="8">
        <v>0</v>
      </c>
    </row>
    <row r="384" spans="1:10" ht="42">
      <c r="A384" s="58"/>
      <c r="B384" s="78"/>
      <c r="C384" s="54"/>
      <c r="D384" s="47" t="s">
        <v>41</v>
      </c>
      <c r="E384" s="33" t="s">
        <v>105</v>
      </c>
      <c r="F384" s="1" t="s">
        <v>108</v>
      </c>
      <c r="G384" s="1">
        <v>0</v>
      </c>
      <c r="H384" s="10"/>
      <c r="I384" s="43"/>
      <c r="J384" s="8">
        <v>0</v>
      </c>
    </row>
    <row r="385" spans="1:10" ht="12.75">
      <c r="A385" s="59"/>
      <c r="B385" s="79"/>
      <c r="C385" s="54"/>
      <c r="D385" s="49"/>
      <c r="E385" s="33" t="s">
        <v>104</v>
      </c>
      <c r="F385" s="43">
        <v>0</v>
      </c>
      <c r="G385" s="7">
        <v>0</v>
      </c>
      <c r="H385" s="43"/>
      <c r="I385" s="43"/>
      <c r="J385" s="8">
        <v>0</v>
      </c>
    </row>
    <row r="386" spans="1:10" ht="24.75" customHeight="1">
      <c r="A386" s="62">
        <v>39</v>
      </c>
      <c r="B386" s="77" t="s">
        <v>94</v>
      </c>
      <c r="C386" s="53" t="s">
        <v>171</v>
      </c>
      <c r="D386" s="114" t="s">
        <v>40</v>
      </c>
      <c r="E386" s="90" t="s">
        <v>152</v>
      </c>
      <c r="F386" s="43">
        <v>3060</v>
      </c>
      <c r="G386" s="7">
        <v>2679</v>
      </c>
      <c r="H386" s="43">
        <v>2610</v>
      </c>
      <c r="I386" s="43"/>
      <c r="J386" s="8">
        <f>SUM(H386/G386)*100</f>
        <v>97.42441209406495</v>
      </c>
    </row>
    <row r="387" spans="1:10" ht="31.5">
      <c r="A387" s="62"/>
      <c r="B387" s="78"/>
      <c r="C387" s="54"/>
      <c r="D387" s="114" t="s">
        <v>39</v>
      </c>
      <c r="E387" s="90" t="s">
        <v>234</v>
      </c>
      <c r="F387" s="5">
        <v>812.095</v>
      </c>
      <c r="G387" s="25">
        <v>858.806</v>
      </c>
      <c r="H387" s="43">
        <v>1320.071</v>
      </c>
      <c r="I387" s="43">
        <v>858.806</v>
      </c>
      <c r="J387" s="8">
        <v>81.69</v>
      </c>
    </row>
    <row r="388" spans="1:10" ht="42">
      <c r="A388" s="62"/>
      <c r="B388" s="78"/>
      <c r="C388" s="54"/>
      <c r="D388" s="47" t="s">
        <v>41</v>
      </c>
      <c r="E388" s="33" t="s">
        <v>105</v>
      </c>
      <c r="F388" s="1" t="s">
        <v>108</v>
      </c>
      <c r="G388" s="1" t="s">
        <v>108</v>
      </c>
      <c r="H388" s="43">
        <v>6</v>
      </c>
      <c r="I388" s="43"/>
      <c r="J388" s="8">
        <v>100</v>
      </c>
    </row>
    <row r="389" spans="1:10" ht="12.75" customHeight="1">
      <c r="A389" s="62"/>
      <c r="B389" s="78"/>
      <c r="C389" s="54"/>
      <c r="D389" s="49"/>
      <c r="E389" s="33" t="s">
        <v>104</v>
      </c>
      <c r="F389" s="43">
        <v>0</v>
      </c>
      <c r="G389" s="7">
        <v>0</v>
      </c>
      <c r="H389" s="43">
        <v>0</v>
      </c>
      <c r="I389" s="43"/>
      <c r="J389" s="8">
        <v>100</v>
      </c>
    </row>
    <row r="390" spans="1:10" ht="21.75" customHeight="1">
      <c r="A390" s="62"/>
      <c r="B390" s="78"/>
      <c r="C390" s="56" t="s">
        <v>185</v>
      </c>
      <c r="D390" s="45" t="s">
        <v>40</v>
      </c>
      <c r="E390" s="90" t="s">
        <v>175</v>
      </c>
      <c r="F390" s="43">
        <v>300</v>
      </c>
      <c r="G390" s="7">
        <v>15</v>
      </c>
      <c r="H390" s="43">
        <v>0</v>
      </c>
      <c r="I390" s="43"/>
      <c r="J390" s="8">
        <f>SUM(H390/G390)*100</f>
        <v>0</v>
      </c>
    </row>
    <row r="391" spans="1:10" ht="20.25" customHeight="1">
      <c r="A391" s="62"/>
      <c r="B391" s="78"/>
      <c r="C391" s="56"/>
      <c r="D391" s="45" t="s">
        <v>39</v>
      </c>
      <c r="E391" s="90" t="s">
        <v>175</v>
      </c>
      <c r="F391" s="5">
        <v>92.841</v>
      </c>
      <c r="G391" s="5">
        <v>13.161</v>
      </c>
      <c r="H391" s="43">
        <v>0</v>
      </c>
      <c r="I391" s="43"/>
      <c r="J391" s="8">
        <f>SUM(H391/G391)*100</f>
        <v>0</v>
      </c>
    </row>
    <row r="392" spans="1:10" ht="42">
      <c r="A392" s="62"/>
      <c r="B392" s="78"/>
      <c r="C392" s="56"/>
      <c r="D392" s="65" t="s">
        <v>41</v>
      </c>
      <c r="E392" s="33" t="s">
        <v>105</v>
      </c>
      <c r="F392" s="1" t="s">
        <v>108</v>
      </c>
      <c r="G392" s="1" t="s">
        <v>108</v>
      </c>
      <c r="H392" s="43">
        <v>0</v>
      </c>
      <c r="I392" s="43"/>
      <c r="J392" s="8">
        <v>0</v>
      </c>
    </row>
    <row r="393" spans="1:10" ht="12.75" customHeight="1">
      <c r="A393" s="62"/>
      <c r="B393" s="78"/>
      <c r="C393" s="56"/>
      <c r="D393" s="65"/>
      <c r="E393" s="33" t="s">
        <v>104</v>
      </c>
      <c r="F393" s="43">
        <v>0</v>
      </c>
      <c r="G393" s="7">
        <v>0</v>
      </c>
      <c r="H393" s="43">
        <v>0</v>
      </c>
      <c r="I393" s="43"/>
      <c r="J393" s="8">
        <v>0</v>
      </c>
    </row>
    <row r="394" spans="1:10" ht="22.5" customHeight="1">
      <c r="A394" s="62"/>
      <c r="B394" s="78"/>
      <c r="C394" s="53" t="s">
        <v>117</v>
      </c>
      <c r="D394" s="114" t="s">
        <v>40</v>
      </c>
      <c r="E394" s="96" t="s">
        <v>183</v>
      </c>
      <c r="F394" s="43">
        <v>9222</v>
      </c>
      <c r="G394" s="7">
        <v>9222</v>
      </c>
      <c r="H394" s="43">
        <v>9652</v>
      </c>
      <c r="I394" s="43"/>
      <c r="J394" s="8">
        <f>SUM(H394/G394)*100</f>
        <v>104.66276295814356</v>
      </c>
    </row>
    <row r="395" spans="1:10" ht="19.5" customHeight="1">
      <c r="A395" s="62"/>
      <c r="B395" s="78"/>
      <c r="C395" s="54"/>
      <c r="D395" s="45" t="s">
        <v>39</v>
      </c>
      <c r="E395" s="91" t="s">
        <v>235</v>
      </c>
      <c r="F395" s="43">
        <v>1671.882</v>
      </c>
      <c r="G395" s="5">
        <v>1671.882</v>
      </c>
      <c r="H395" s="43">
        <v>1349.332</v>
      </c>
      <c r="I395" s="43">
        <v>1256.397</v>
      </c>
      <c r="J395" s="8">
        <v>102.39</v>
      </c>
    </row>
    <row r="396" spans="1:10" ht="42">
      <c r="A396" s="62"/>
      <c r="B396" s="78"/>
      <c r="C396" s="54"/>
      <c r="D396" s="47" t="s">
        <v>41</v>
      </c>
      <c r="E396" s="33" t="s">
        <v>105</v>
      </c>
      <c r="F396" s="1" t="s">
        <v>108</v>
      </c>
      <c r="G396" s="1" t="s">
        <v>108</v>
      </c>
      <c r="H396" s="9">
        <v>0</v>
      </c>
      <c r="I396" s="43"/>
      <c r="J396" s="8">
        <v>100</v>
      </c>
    </row>
    <row r="397" spans="1:10" ht="12.75">
      <c r="A397" s="62"/>
      <c r="B397" s="79"/>
      <c r="C397" s="55"/>
      <c r="D397" s="49"/>
      <c r="E397" s="33" t="s">
        <v>104</v>
      </c>
      <c r="F397" s="43">
        <v>0</v>
      </c>
      <c r="G397" s="7">
        <v>0</v>
      </c>
      <c r="H397" s="43">
        <v>0</v>
      </c>
      <c r="I397" s="43"/>
      <c r="J397" s="8">
        <v>100</v>
      </c>
    </row>
    <row r="398" spans="1:10" ht="22.5" customHeight="1">
      <c r="A398" s="57">
        <v>40</v>
      </c>
      <c r="B398" s="77" t="s">
        <v>95</v>
      </c>
      <c r="C398" s="53" t="s">
        <v>117</v>
      </c>
      <c r="D398" s="114" t="s">
        <v>40</v>
      </c>
      <c r="E398" s="96" t="s">
        <v>183</v>
      </c>
      <c r="F398" s="43">
        <v>7449</v>
      </c>
      <c r="G398" s="7">
        <v>7449</v>
      </c>
      <c r="H398" s="43">
        <v>7605</v>
      </c>
      <c r="I398" s="43"/>
      <c r="J398" s="8">
        <f>SUM(H398/G398)*100</f>
        <v>102.09424083769633</v>
      </c>
    </row>
    <row r="399" spans="1:10" ht="21.75" customHeight="1">
      <c r="A399" s="58"/>
      <c r="B399" s="78"/>
      <c r="C399" s="54"/>
      <c r="D399" s="114" t="s">
        <v>39</v>
      </c>
      <c r="E399" s="33" t="s">
        <v>172</v>
      </c>
      <c r="F399" s="43">
        <v>2083.187</v>
      </c>
      <c r="G399" s="5">
        <v>2083.187</v>
      </c>
      <c r="H399" s="43">
        <v>1726.1</v>
      </c>
      <c r="I399" s="43">
        <v>1726.1</v>
      </c>
      <c r="J399" s="8">
        <v>103.05</v>
      </c>
    </row>
    <row r="400" spans="1:10" ht="42">
      <c r="A400" s="58"/>
      <c r="B400" s="78"/>
      <c r="C400" s="54"/>
      <c r="D400" s="47" t="s">
        <v>41</v>
      </c>
      <c r="E400" s="33" t="s">
        <v>105</v>
      </c>
      <c r="F400" s="1" t="s">
        <v>108</v>
      </c>
      <c r="G400" s="1" t="s">
        <v>108</v>
      </c>
      <c r="H400" s="43">
        <v>2.2</v>
      </c>
      <c r="I400" s="43"/>
      <c r="J400" s="8">
        <v>100</v>
      </c>
    </row>
    <row r="401" spans="1:10" ht="12.75">
      <c r="A401" s="58"/>
      <c r="B401" s="78"/>
      <c r="C401" s="55"/>
      <c r="D401" s="49"/>
      <c r="E401" s="33" t="s">
        <v>104</v>
      </c>
      <c r="F401" s="43">
        <v>0</v>
      </c>
      <c r="G401" s="7">
        <v>0</v>
      </c>
      <c r="H401" s="43">
        <v>0</v>
      </c>
      <c r="I401" s="43"/>
      <c r="J401" s="8">
        <v>100</v>
      </c>
    </row>
    <row r="402" spans="1:10" ht="23.25" customHeight="1">
      <c r="A402" s="58"/>
      <c r="B402" s="78"/>
      <c r="C402" s="53" t="s">
        <v>171</v>
      </c>
      <c r="D402" s="114" t="s">
        <v>40</v>
      </c>
      <c r="E402" s="90" t="s">
        <v>152</v>
      </c>
      <c r="F402" s="43">
        <v>10080</v>
      </c>
      <c r="G402" s="7">
        <v>7703</v>
      </c>
      <c r="H402" s="43">
        <v>7619</v>
      </c>
      <c r="I402" s="43"/>
      <c r="J402" s="8">
        <f>SUM(H402/G402)*100</f>
        <v>98.90951577307543</v>
      </c>
    </row>
    <row r="403" spans="1:10" ht="23.25" customHeight="1">
      <c r="A403" s="58"/>
      <c r="B403" s="78"/>
      <c r="C403" s="54"/>
      <c r="D403" s="114" t="s">
        <v>39</v>
      </c>
      <c r="E403" s="90" t="s">
        <v>152</v>
      </c>
      <c r="F403" s="5">
        <v>3333.96</v>
      </c>
      <c r="G403" s="5">
        <v>3333.96</v>
      </c>
      <c r="H403" s="43">
        <v>3333.96</v>
      </c>
      <c r="I403" s="43">
        <v>3333.96</v>
      </c>
      <c r="J403" s="8">
        <v>99.5</v>
      </c>
    </row>
    <row r="404" spans="1:10" ht="42">
      <c r="A404" s="58"/>
      <c r="B404" s="78"/>
      <c r="C404" s="54"/>
      <c r="D404" s="47" t="s">
        <v>41</v>
      </c>
      <c r="E404" s="33" t="s">
        <v>105</v>
      </c>
      <c r="F404" s="1" t="s">
        <v>108</v>
      </c>
      <c r="G404" s="1" t="s">
        <v>108</v>
      </c>
      <c r="H404" s="43">
        <v>5.6</v>
      </c>
      <c r="I404" s="43"/>
      <c r="J404" s="8">
        <v>100</v>
      </c>
    </row>
    <row r="405" spans="1:10" ht="12.75">
      <c r="A405" s="58"/>
      <c r="B405" s="78"/>
      <c r="C405" s="54"/>
      <c r="D405" s="49"/>
      <c r="E405" s="33" t="s">
        <v>104</v>
      </c>
      <c r="F405" s="43">
        <v>0</v>
      </c>
      <c r="G405" s="7">
        <v>0</v>
      </c>
      <c r="H405" s="43">
        <v>0</v>
      </c>
      <c r="I405" s="43"/>
      <c r="J405" s="8">
        <v>100</v>
      </c>
    </row>
    <row r="406" spans="1:10" ht="21.75" customHeight="1">
      <c r="A406" s="57">
        <v>41</v>
      </c>
      <c r="B406" s="77" t="s">
        <v>96</v>
      </c>
      <c r="C406" s="53" t="s">
        <v>117</v>
      </c>
      <c r="D406" s="53" t="s">
        <v>40</v>
      </c>
      <c r="E406" s="96" t="s">
        <v>180</v>
      </c>
      <c r="F406" s="43">
        <v>10380</v>
      </c>
      <c r="G406" s="7">
        <v>12380</v>
      </c>
      <c r="H406" s="43">
        <v>13817</v>
      </c>
      <c r="I406" s="43"/>
      <c r="J406" s="8">
        <f>SUM(H406/G406)*100</f>
        <v>111.60743134087237</v>
      </c>
    </row>
    <row r="407" spans="1:10" ht="21.75" customHeight="1">
      <c r="A407" s="58"/>
      <c r="B407" s="78"/>
      <c r="C407" s="54"/>
      <c r="D407" s="54"/>
      <c r="E407" s="96" t="s">
        <v>181</v>
      </c>
      <c r="F407" s="43">
        <v>7572</v>
      </c>
      <c r="G407" s="7">
        <v>9025</v>
      </c>
      <c r="H407" s="43">
        <v>8571</v>
      </c>
      <c r="I407" s="43"/>
      <c r="J407" s="8">
        <f>SUM(H407/G407)*100</f>
        <v>94.96952908587258</v>
      </c>
    </row>
    <row r="408" spans="1:10" ht="21.75" customHeight="1">
      <c r="A408" s="58"/>
      <c r="B408" s="78"/>
      <c r="C408" s="54"/>
      <c r="D408" s="55"/>
      <c r="E408" s="96" t="s">
        <v>182</v>
      </c>
      <c r="F408" s="43">
        <v>926</v>
      </c>
      <c r="G408" s="7">
        <v>1118</v>
      </c>
      <c r="H408" s="43">
        <v>1809</v>
      </c>
      <c r="I408" s="43"/>
      <c r="J408" s="8">
        <f>SUM(H408/G408)*100</f>
        <v>161.8067978533095</v>
      </c>
    </row>
    <row r="409" spans="1:10" ht="33.75">
      <c r="A409" s="58"/>
      <c r="B409" s="78"/>
      <c r="C409" s="54"/>
      <c r="D409" s="116" t="s">
        <v>39</v>
      </c>
      <c r="E409" s="33" t="s">
        <v>233</v>
      </c>
      <c r="F409" s="43">
        <v>2178.65617</v>
      </c>
      <c r="G409" s="30">
        <v>2178.65617</v>
      </c>
      <c r="H409" s="43">
        <v>2230.511</v>
      </c>
      <c r="I409" s="43">
        <v>2169.086</v>
      </c>
      <c r="J409" s="8">
        <v>104.3</v>
      </c>
    </row>
    <row r="410" spans="1:10" ht="42">
      <c r="A410" s="58"/>
      <c r="B410" s="78"/>
      <c r="C410" s="54"/>
      <c r="D410" s="47" t="s">
        <v>41</v>
      </c>
      <c r="E410" s="33" t="s">
        <v>105</v>
      </c>
      <c r="F410" s="1" t="s">
        <v>108</v>
      </c>
      <c r="G410" s="1" t="s">
        <v>108</v>
      </c>
      <c r="H410" s="10">
        <v>0.006</v>
      </c>
      <c r="I410" s="43"/>
      <c r="J410" s="8">
        <v>100</v>
      </c>
    </row>
    <row r="411" spans="1:10" ht="12.75">
      <c r="A411" s="58"/>
      <c r="B411" s="78"/>
      <c r="C411" s="55"/>
      <c r="D411" s="49"/>
      <c r="E411" s="33" t="s">
        <v>104</v>
      </c>
      <c r="F411" s="43">
        <v>0</v>
      </c>
      <c r="G411" s="5">
        <v>0</v>
      </c>
      <c r="H411" s="43">
        <v>0</v>
      </c>
      <c r="I411" s="43"/>
      <c r="J411" s="8">
        <v>100</v>
      </c>
    </row>
    <row r="412" spans="1:10" ht="22.5" customHeight="1">
      <c r="A412" s="58"/>
      <c r="B412" s="78"/>
      <c r="C412" s="53" t="s">
        <v>171</v>
      </c>
      <c r="D412" s="114" t="s">
        <v>40</v>
      </c>
      <c r="E412" s="90" t="s">
        <v>152</v>
      </c>
      <c r="F412" s="43">
        <v>3000</v>
      </c>
      <c r="G412" s="7">
        <v>3000</v>
      </c>
      <c r="H412" s="43">
        <v>4072</v>
      </c>
      <c r="I412" s="43"/>
      <c r="J412" s="8">
        <f>SUM(H412/G412)*100</f>
        <v>135.73333333333332</v>
      </c>
    </row>
    <row r="413" spans="1:10" ht="32.25" customHeight="1">
      <c r="A413" s="58"/>
      <c r="B413" s="78"/>
      <c r="C413" s="54"/>
      <c r="D413" s="114" t="s">
        <v>39</v>
      </c>
      <c r="E413" s="90" t="s">
        <v>221</v>
      </c>
      <c r="F413" s="5">
        <v>1187.38683</v>
      </c>
      <c r="G413" s="5">
        <v>1738.375</v>
      </c>
      <c r="H413" s="43">
        <v>1372.942</v>
      </c>
      <c r="I413" s="43">
        <v>1351.666</v>
      </c>
      <c r="J413" s="8">
        <v>124.7</v>
      </c>
    </row>
    <row r="414" spans="1:10" ht="42">
      <c r="A414" s="58"/>
      <c r="B414" s="78"/>
      <c r="C414" s="54"/>
      <c r="D414" s="47" t="s">
        <v>41</v>
      </c>
      <c r="E414" s="33" t="s">
        <v>105</v>
      </c>
      <c r="F414" s="1" t="s">
        <v>108</v>
      </c>
      <c r="G414" s="1" t="s">
        <v>108</v>
      </c>
      <c r="H414" s="43">
        <v>0</v>
      </c>
      <c r="I414" s="43"/>
      <c r="J414" s="8">
        <v>100</v>
      </c>
    </row>
    <row r="415" spans="1:10" ht="12.75">
      <c r="A415" s="58"/>
      <c r="B415" s="78"/>
      <c r="C415" s="54"/>
      <c r="D415" s="49"/>
      <c r="E415" s="33" t="s">
        <v>104</v>
      </c>
      <c r="F415" s="43">
        <v>0</v>
      </c>
      <c r="G415" s="7">
        <v>0</v>
      </c>
      <c r="H415" s="43">
        <v>0</v>
      </c>
      <c r="I415" s="43"/>
      <c r="J415" s="8">
        <v>100</v>
      </c>
    </row>
    <row r="416" spans="1:10" ht="21.75" customHeight="1">
      <c r="A416" s="58"/>
      <c r="B416" s="78"/>
      <c r="C416" s="53" t="s">
        <v>185</v>
      </c>
      <c r="D416" s="114" t="s">
        <v>40</v>
      </c>
      <c r="E416" s="90" t="s">
        <v>175</v>
      </c>
      <c r="F416" s="43">
        <v>296</v>
      </c>
      <c r="G416" s="7">
        <v>105</v>
      </c>
      <c r="H416" s="43">
        <v>94</v>
      </c>
      <c r="I416" s="43"/>
      <c r="J416" s="8">
        <f>SUM(H416/G416)*100</f>
        <v>89.52380952380953</v>
      </c>
    </row>
    <row r="417" spans="1:10" ht="21.75" customHeight="1">
      <c r="A417" s="58"/>
      <c r="B417" s="78"/>
      <c r="C417" s="54"/>
      <c r="D417" s="114" t="s">
        <v>39</v>
      </c>
      <c r="E417" s="90" t="s">
        <v>175</v>
      </c>
      <c r="F417" s="5">
        <v>91.571</v>
      </c>
      <c r="G417" s="5">
        <v>35</v>
      </c>
      <c r="H417" s="43">
        <v>44.564</v>
      </c>
      <c r="I417" s="43">
        <v>23.429</v>
      </c>
      <c r="J417" s="8">
        <v>68.6</v>
      </c>
    </row>
    <row r="418" spans="1:10" ht="42">
      <c r="A418" s="58"/>
      <c r="B418" s="78"/>
      <c r="C418" s="54"/>
      <c r="D418" s="47" t="s">
        <v>41</v>
      </c>
      <c r="E418" s="33" t="s">
        <v>105</v>
      </c>
      <c r="F418" s="1" t="s">
        <v>108</v>
      </c>
      <c r="G418" s="1" t="s">
        <v>108</v>
      </c>
      <c r="H418" s="43"/>
      <c r="I418" s="43"/>
      <c r="J418" s="8">
        <v>100</v>
      </c>
    </row>
    <row r="419" spans="1:10" ht="11.25" customHeight="1">
      <c r="A419" s="58"/>
      <c r="B419" s="78"/>
      <c r="C419" s="54"/>
      <c r="D419" s="49"/>
      <c r="E419" s="33" t="s">
        <v>104</v>
      </c>
      <c r="F419" s="43">
        <v>0</v>
      </c>
      <c r="G419" s="7">
        <v>0</v>
      </c>
      <c r="H419" s="43"/>
      <c r="I419" s="43"/>
      <c r="J419" s="8">
        <v>100</v>
      </c>
    </row>
    <row r="420" spans="1:10" ht="22.5" customHeight="1">
      <c r="A420" s="57">
        <v>42</v>
      </c>
      <c r="B420" s="77" t="s">
        <v>97</v>
      </c>
      <c r="C420" s="53" t="s">
        <v>117</v>
      </c>
      <c r="D420" s="53" t="s">
        <v>40</v>
      </c>
      <c r="E420" s="96" t="s">
        <v>180</v>
      </c>
      <c r="F420" s="43">
        <v>5978</v>
      </c>
      <c r="G420" s="43">
        <v>5978</v>
      </c>
      <c r="H420" s="43">
        <v>6062</v>
      </c>
      <c r="I420" s="43"/>
      <c r="J420" s="8">
        <f>SUM(H420/G420)*100</f>
        <v>101.40515222482436</v>
      </c>
    </row>
    <row r="421" spans="1:10" ht="22.5" customHeight="1">
      <c r="A421" s="58"/>
      <c r="B421" s="78"/>
      <c r="C421" s="54"/>
      <c r="D421" s="54"/>
      <c r="E421" s="96" t="s">
        <v>181</v>
      </c>
      <c r="F421" s="43">
        <v>4824</v>
      </c>
      <c r="G421" s="43">
        <v>4824</v>
      </c>
      <c r="H421" s="43">
        <v>4292</v>
      </c>
      <c r="I421" s="43"/>
      <c r="J421" s="8">
        <f>SUM(H421/G421)*100</f>
        <v>88.97180762852405</v>
      </c>
    </row>
    <row r="422" spans="1:10" ht="22.5" customHeight="1">
      <c r="A422" s="58"/>
      <c r="B422" s="78"/>
      <c r="C422" s="54"/>
      <c r="D422" s="55"/>
      <c r="E422" s="96" t="s">
        <v>182</v>
      </c>
      <c r="F422" s="43">
        <v>223</v>
      </c>
      <c r="G422" s="43">
        <v>223</v>
      </c>
      <c r="H422" s="43">
        <v>748</v>
      </c>
      <c r="I422" s="43"/>
      <c r="J422" s="8">
        <f>SUM(H422/G422)*100</f>
        <v>335.42600896860984</v>
      </c>
    </row>
    <row r="423" spans="1:10" ht="34.5" customHeight="1">
      <c r="A423" s="58"/>
      <c r="B423" s="78"/>
      <c r="C423" s="54"/>
      <c r="D423" s="114" t="s">
        <v>39</v>
      </c>
      <c r="E423" s="33" t="s">
        <v>222</v>
      </c>
      <c r="F423" s="43">
        <v>636.327</v>
      </c>
      <c r="G423" s="5">
        <v>1620.67</v>
      </c>
      <c r="H423" s="5">
        <v>1263.0632</v>
      </c>
      <c r="I423" s="5">
        <v>1263.0632</v>
      </c>
      <c r="J423" s="8">
        <v>104</v>
      </c>
    </row>
    <row r="424" spans="1:10" ht="42">
      <c r="A424" s="58"/>
      <c r="B424" s="78"/>
      <c r="C424" s="54"/>
      <c r="D424" s="47" t="s">
        <v>41</v>
      </c>
      <c r="E424" s="33" t="s">
        <v>105</v>
      </c>
      <c r="F424" s="1" t="s">
        <v>108</v>
      </c>
      <c r="G424" s="1" t="s">
        <v>108</v>
      </c>
      <c r="H424" s="10">
        <v>0.053</v>
      </c>
      <c r="I424" s="43"/>
      <c r="J424" s="8">
        <v>100</v>
      </c>
    </row>
    <row r="425" spans="1:10" ht="12.75">
      <c r="A425" s="58"/>
      <c r="B425" s="78"/>
      <c r="C425" s="55"/>
      <c r="D425" s="49"/>
      <c r="E425" s="33" t="s">
        <v>104</v>
      </c>
      <c r="F425" s="43">
        <v>0</v>
      </c>
      <c r="G425" s="7">
        <v>0</v>
      </c>
      <c r="H425" s="43">
        <v>0</v>
      </c>
      <c r="I425" s="43"/>
      <c r="J425" s="8">
        <v>100</v>
      </c>
    </row>
    <row r="426" spans="1:10" ht="21" customHeight="1">
      <c r="A426" s="58"/>
      <c r="B426" s="78"/>
      <c r="C426" s="53" t="s">
        <v>185</v>
      </c>
      <c r="D426" s="114" t="s">
        <v>40</v>
      </c>
      <c r="E426" s="90" t="s">
        <v>175</v>
      </c>
      <c r="F426" s="43">
        <v>60</v>
      </c>
      <c r="G426" s="7">
        <v>124</v>
      </c>
      <c r="H426" s="43">
        <v>124</v>
      </c>
      <c r="I426" s="43"/>
      <c r="J426" s="8">
        <f>SUM(H426/G426)*100</f>
        <v>100</v>
      </c>
    </row>
    <row r="427" spans="1:10" ht="21" customHeight="1">
      <c r="A427" s="58"/>
      <c r="B427" s="78"/>
      <c r="C427" s="54"/>
      <c r="D427" s="114" t="s">
        <v>39</v>
      </c>
      <c r="E427" s="90" t="s">
        <v>175</v>
      </c>
      <c r="F427" s="5">
        <v>18.568</v>
      </c>
      <c r="G427" s="5">
        <v>18.568</v>
      </c>
      <c r="H427" s="43">
        <v>18.568</v>
      </c>
      <c r="I427" s="43">
        <v>18.568</v>
      </c>
      <c r="J427" s="8">
        <v>100</v>
      </c>
    </row>
    <row r="428" spans="1:10" ht="42">
      <c r="A428" s="58"/>
      <c r="B428" s="78"/>
      <c r="C428" s="54"/>
      <c r="D428" s="47" t="s">
        <v>41</v>
      </c>
      <c r="E428" s="33" t="s">
        <v>105</v>
      </c>
      <c r="F428" s="1" t="s">
        <v>108</v>
      </c>
      <c r="G428" s="1" t="s">
        <v>108</v>
      </c>
      <c r="H428" s="43">
        <v>0</v>
      </c>
      <c r="I428" s="43"/>
      <c r="J428" s="8">
        <v>100</v>
      </c>
    </row>
    <row r="429" spans="1:10" ht="12.75">
      <c r="A429" s="58"/>
      <c r="B429" s="78"/>
      <c r="C429" s="54"/>
      <c r="D429" s="49"/>
      <c r="E429" s="33" t="s">
        <v>104</v>
      </c>
      <c r="F429" s="43">
        <v>0</v>
      </c>
      <c r="G429" s="7">
        <v>0</v>
      </c>
      <c r="H429" s="43">
        <v>0</v>
      </c>
      <c r="I429" s="43"/>
      <c r="J429" s="8">
        <v>100</v>
      </c>
    </row>
    <row r="430" spans="1:10" ht="23.25" customHeight="1">
      <c r="A430" s="58"/>
      <c r="B430" s="78"/>
      <c r="C430" s="53" t="s">
        <v>171</v>
      </c>
      <c r="D430" s="114" t="s">
        <v>40</v>
      </c>
      <c r="E430" s="90" t="s">
        <v>152</v>
      </c>
      <c r="F430" s="43">
        <v>780</v>
      </c>
      <c r="G430" s="7">
        <v>491</v>
      </c>
      <c r="H430" s="43">
        <v>619</v>
      </c>
      <c r="I430" s="43"/>
      <c r="J430" s="8">
        <f>SUM(H430/G430)*100</f>
        <v>126.0692464358452</v>
      </c>
    </row>
    <row r="431" spans="1:10" ht="23.25" customHeight="1">
      <c r="A431" s="58"/>
      <c r="B431" s="78"/>
      <c r="C431" s="54"/>
      <c r="D431" s="114" t="s">
        <v>39</v>
      </c>
      <c r="E431" s="90" t="s">
        <v>223</v>
      </c>
      <c r="F431" s="5">
        <v>207.985</v>
      </c>
      <c r="G431" s="5">
        <v>819.9</v>
      </c>
      <c r="H431" s="8">
        <v>586</v>
      </c>
      <c r="I431" s="8">
        <v>586</v>
      </c>
      <c r="J431" s="8">
        <v>123.95</v>
      </c>
    </row>
    <row r="432" spans="1:10" ht="42">
      <c r="A432" s="58"/>
      <c r="B432" s="78"/>
      <c r="C432" s="54"/>
      <c r="D432" s="47" t="s">
        <v>41</v>
      </c>
      <c r="E432" s="33" t="s">
        <v>105</v>
      </c>
      <c r="F432" s="1" t="s">
        <v>108</v>
      </c>
      <c r="G432" s="1" t="s">
        <v>108</v>
      </c>
      <c r="H432" s="43">
        <v>0</v>
      </c>
      <c r="I432" s="43"/>
      <c r="J432" s="8">
        <v>100</v>
      </c>
    </row>
    <row r="433" spans="1:10" ht="12.75">
      <c r="A433" s="59"/>
      <c r="B433" s="79"/>
      <c r="C433" s="54"/>
      <c r="D433" s="49"/>
      <c r="E433" s="33" t="s">
        <v>104</v>
      </c>
      <c r="F433" s="43">
        <v>0</v>
      </c>
      <c r="G433" s="7">
        <v>0</v>
      </c>
      <c r="H433" s="43">
        <v>0</v>
      </c>
      <c r="I433" s="43"/>
      <c r="J433" s="8">
        <v>100</v>
      </c>
    </row>
    <row r="434" spans="1:10" ht="22.5" customHeight="1">
      <c r="A434" s="62">
        <v>43</v>
      </c>
      <c r="B434" s="77" t="s">
        <v>98</v>
      </c>
      <c r="C434" s="53" t="s">
        <v>171</v>
      </c>
      <c r="D434" s="114" t="s">
        <v>40</v>
      </c>
      <c r="E434" s="90" t="s">
        <v>152</v>
      </c>
      <c r="F434" s="43">
        <v>11100</v>
      </c>
      <c r="G434" s="7">
        <v>9329</v>
      </c>
      <c r="H434" s="43">
        <v>9461</v>
      </c>
      <c r="I434" s="43"/>
      <c r="J434" s="8">
        <f>SUM(H434/G434)*100</f>
        <v>101.41494265194555</v>
      </c>
    </row>
    <row r="435" spans="1:10" ht="22.5" customHeight="1">
      <c r="A435" s="62"/>
      <c r="B435" s="78"/>
      <c r="C435" s="54"/>
      <c r="D435" s="114" t="s">
        <v>39</v>
      </c>
      <c r="E435" s="90" t="s">
        <v>231</v>
      </c>
      <c r="F435" s="5">
        <v>3171.325</v>
      </c>
      <c r="G435" s="5">
        <v>4133.989</v>
      </c>
      <c r="H435" s="43">
        <v>4040.03439</v>
      </c>
      <c r="I435" s="43">
        <v>4040.03439</v>
      </c>
      <c r="J435" s="8">
        <v>100.735</v>
      </c>
    </row>
    <row r="436" spans="1:10" ht="42">
      <c r="A436" s="62"/>
      <c r="B436" s="78"/>
      <c r="C436" s="54"/>
      <c r="D436" s="47" t="s">
        <v>41</v>
      </c>
      <c r="E436" s="33" t="s">
        <v>105</v>
      </c>
      <c r="F436" s="1" t="s">
        <v>108</v>
      </c>
      <c r="G436" s="1" t="s">
        <v>108</v>
      </c>
      <c r="H436" s="43">
        <v>0</v>
      </c>
      <c r="I436" s="43"/>
      <c r="J436" s="8">
        <v>100</v>
      </c>
    </row>
    <row r="437" spans="1:10" ht="11.25" customHeight="1">
      <c r="A437" s="62"/>
      <c r="B437" s="78"/>
      <c r="C437" s="54"/>
      <c r="D437" s="49"/>
      <c r="E437" s="33" t="s">
        <v>104</v>
      </c>
      <c r="F437" s="43">
        <v>0</v>
      </c>
      <c r="G437" s="7">
        <v>0</v>
      </c>
      <c r="H437" s="8">
        <v>0</v>
      </c>
      <c r="I437" s="8"/>
      <c r="J437" s="8">
        <v>100</v>
      </c>
    </row>
    <row r="438" spans="1:10" ht="23.25" customHeight="1">
      <c r="A438" s="62"/>
      <c r="B438" s="78"/>
      <c r="C438" s="53" t="s">
        <v>146</v>
      </c>
      <c r="D438" s="114" t="s">
        <v>40</v>
      </c>
      <c r="E438" s="33" t="s">
        <v>188</v>
      </c>
      <c r="F438" s="43">
        <v>362</v>
      </c>
      <c r="G438" s="7">
        <v>268</v>
      </c>
      <c r="H438" s="43">
        <v>249</v>
      </c>
      <c r="I438" s="43"/>
      <c r="J438" s="8">
        <f>SUM(H438/G438)*100</f>
        <v>92.91044776119402</v>
      </c>
    </row>
    <row r="439" spans="1:10" ht="21.75" customHeight="1">
      <c r="A439" s="62"/>
      <c r="B439" s="78"/>
      <c r="C439" s="54"/>
      <c r="D439" s="114" t="s">
        <v>39</v>
      </c>
      <c r="E439" s="33" t="s">
        <v>111</v>
      </c>
      <c r="F439" s="5">
        <v>521.262</v>
      </c>
      <c r="G439" s="5">
        <v>389.312</v>
      </c>
      <c r="H439" s="43">
        <v>293.079</v>
      </c>
      <c r="I439" s="43">
        <v>318.6</v>
      </c>
      <c r="J439" s="8">
        <v>102.7</v>
      </c>
    </row>
    <row r="440" spans="1:10" ht="43.5" customHeight="1">
      <c r="A440" s="62"/>
      <c r="B440" s="78"/>
      <c r="C440" s="54"/>
      <c r="D440" s="47" t="s">
        <v>41</v>
      </c>
      <c r="E440" s="33" t="s">
        <v>105</v>
      </c>
      <c r="F440" s="1" t="s">
        <v>108</v>
      </c>
      <c r="G440" s="1" t="s">
        <v>108</v>
      </c>
      <c r="H440" s="10">
        <v>0</v>
      </c>
      <c r="I440" s="43"/>
      <c r="J440" s="8">
        <v>100</v>
      </c>
    </row>
    <row r="441" spans="1:10" ht="12.75">
      <c r="A441" s="62"/>
      <c r="B441" s="78"/>
      <c r="C441" s="55"/>
      <c r="D441" s="49"/>
      <c r="E441" s="33" t="s">
        <v>104</v>
      </c>
      <c r="F441" s="43">
        <v>0</v>
      </c>
      <c r="G441" s="7">
        <v>0</v>
      </c>
      <c r="H441" s="43">
        <v>0</v>
      </c>
      <c r="I441" s="43"/>
      <c r="J441" s="8">
        <v>100</v>
      </c>
    </row>
    <row r="442" spans="1:10" ht="22.5" customHeight="1">
      <c r="A442" s="62"/>
      <c r="B442" s="78"/>
      <c r="C442" s="53" t="s">
        <v>113</v>
      </c>
      <c r="D442" s="114" t="s">
        <v>40</v>
      </c>
      <c r="E442" s="96" t="s">
        <v>183</v>
      </c>
      <c r="F442" s="43">
        <v>9090</v>
      </c>
      <c r="G442" s="7">
        <v>9090</v>
      </c>
      <c r="H442" s="43">
        <v>9297</v>
      </c>
      <c r="I442" s="43"/>
      <c r="J442" s="8">
        <f>SUM(H442/G442)*100</f>
        <v>102.27722772277228</v>
      </c>
    </row>
    <row r="443" spans="1:10" ht="33.75">
      <c r="A443" s="62"/>
      <c r="B443" s="78"/>
      <c r="C443" s="54"/>
      <c r="D443" s="114" t="s">
        <v>39</v>
      </c>
      <c r="E443" s="33" t="s">
        <v>232</v>
      </c>
      <c r="F443" s="43">
        <v>2081.071</v>
      </c>
      <c r="G443" s="5">
        <v>2160.59747</v>
      </c>
      <c r="H443" s="43">
        <v>1920.16531</v>
      </c>
      <c r="I443" s="43">
        <v>1920.16531</v>
      </c>
      <c r="J443" s="8">
        <v>101.98</v>
      </c>
    </row>
    <row r="444" spans="1:10" ht="42">
      <c r="A444" s="62"/>
      <c r="B444" s="78"/>
      <c r="C444" s="54"/>
      <c r="D444" s="47" t="s">
        <v>41</v>
      </c>
      <c r="E444" s="33" t="s">
        <v>105</v>
      </c>
      <c r="F444" s="22" t="s">
        <v>108</v>
      </c>
      <c r="G444" s="22" t="s">
        <v>108</v>
      </c>
      <c r="H444" s="9">
        <v>0</v>
      </c>
      <c r="I444" s="43"/>
      <c r="J444" s="8">
        <v>100</v>
      </c>
    </row>
    <row r="445" spans="1:10" ht="12.75">
      <c r="A445" s="62"/>
      <c r="B445" s="79"/>
      <c r="C445" s="55"/>
      <c r="D445" s="49"/>
      <c r="E445" s="33" t="s">
        <v>104</v>
      </c>
      <c r="F445" s="43">
        <v>0</v>
      </c>
      <c r="G445" s="43">
        <v>0</v>
      </c>
      <c r="H445" s="43">
        <v>0</v>
      </c>
      <c r="I445" s="43"/>
      <c r="J445" s="8">
        <v>100</v>
      </c>
    </row>
    <row r="446" spans="1:10" ht="21.75" customHeight="1">
      <c r="A446" s="62">
        <v>44</v>
      </c>
      <c r="B446" s="77" t="s">
        <v>99</v>
      </c>
      <c r="C446" s="56" t="s">
        <v>113</v>
      </c>
      <c r="D446" s="114" t="s">
        <v>40</v>
      </c>
      <c r="E446" s="96" t="s">
        <v>183</v>
      </c>
      <c r="F446" s="43">
        <v>7948</v>
      </c>
      <c r="G446" s="7">
        <v>8860</v>
      </c>
      <c r="H446" s="43">
        <v>9086</v>
      </c>
      <c r="I446" s="43"/>
      <c r="J446" s="8">
        <f>SUM(H446/G446)*100</f>
        <v>102.5507900677201</v>
      </c>
    </row>
    <row r="447" spans="1:10" ht="21.75" customHeight="1">
      <c r="A447" s="62"/>
      <c r="B447" s="78"/>
      <c r="C447" s="56"/>
      <c r="D447" s="114" t="s">
        <v>39</v>
      </c>
      <c r="E447" s="33" t="s">
        <v>172</v>
      </c>
      <c r="F447" s="43">
        <v>2162.068</v>
      </c>
      <c r="G447" s="5">
        <v>2162.068</v>
      </c>
      <c r="H447" s="8">
        <v>2123.4</v>
      </c>
      <c r="I447" s="8">
        <v>2123.4</v>
      </c>
      <c r="J447" s="8">
        <v>101.3</v>
      </c>
    </row>
    <row r="448" spans="1:10" ht="42.75" customHeight="1">
      <c r="A448" s="62"/>
      <c r="B448" s="78"/>
      <c r="C448" s="56"/>
      <c r="D448" s="56" t="s">
        <v>41</v>
      </c>
      <c r="E448" s="33" t="s">
        <v>105</v>
      </c>
      <c r="F448" s="1" t="s">
        <v>108</v>
      </c>
      <c r="G448" s="1" t="s">
        <v>108</v>
      </c>
      <c r="H448" s="9">
        <v>0</v>
      </c>
      <c r="I448" s="43"/>
      <c r="J448" s="8">
        <v>100</v>
      </c>
    </row>
    <row r="449" spans="1:10" ht="12.75">
      <c r="A449" s="62"/>
      <c r="B449" s="78"/>
      <c r="C449" s="56"/>
      <c r="D449" s="56"/>
      <c r="E449" s="33" t="s">
        <v>104</v>
      </c>
      <c r="F449" s="43">
        <v>0</v>
      </c>
      <c r="G449" s="7">
        <v>0</v>
      </c>
      <c r="H449" s="9">
        <v>0</v>
      </c>
      <c r="I449" s="43"/>
      <c r="J449" s="8">
        <v>100</v>
      </c>
    </row>
    <row r="450" spans="1:10" ht="21" customHeight="1">
      <c r="A450" s="62"/>
      <c r="B450" s="78"/>
      <c r="C450" s="53" t="s">
        <v>171</v>
      </c>
      <c r="D450" s="114" t="s">
        <v>40</v>
      </c>
      <c r="E450" s="90" t="s">
        <v>152</v>
      </c>
      <c r="F450" s="43">
        <v>300</v>
      </c>
      <c r="G450" s="7">
        <v>260</v>
      </c>
      <c r="H450" s="43">
        <v>340</v>
      </c>
      <c r="I450" s="43"/>
      <c r="J450" s="8">
        <f>SUM(H450/G450)*100</f>
        <v>130.76923076923077</v>
      </c>
    </row>
    <row r="451" spans="1:10" ht="21" customHeight="1">
      <c r="A451" s="62"/>
      <c r="B451" s="78"/>
      <c r="C451" s="54"/>
      <c r="D451" s="114" t="s">
        <v>39</v>
      </c>
      <c r="E451" s="90" t="s">
        <v>152</v>
      </c>
      <c r="F451" s="5">
        <v>99.225</v>
      </c>
      <c r="G451" s="5">
        <v>85.995</v>
      </c>
      <c r="H451" s="8">
        <v>86</v>
      </c>
      <c r="I451" s="8">
        <v>86</v>
      </c>
      <c r="J451" s="8">
        <v>115.385</v>
      </c>
    </row>
    <row r="452" spans="1:10" ht="42">
      <c r="A452" s="62"/>
      <c r="B452" s="78"/>
      <c r="C452" s="54"/>
      <c r="D452" s="47" t="s">
        <v>41</v>
      </c>
      <c r="E452" s="33" t="s">
        <v>105</v>
      </c>
      <c r="F452" s="1" t="s">
        <v>108</v>
      </c>
      <c r="G452" s="1" t="s">
        <v>108</v>
      </c>
      <c r="H452" s="9">
        <v>0</v>
      </c>
      <c r="I452" s="43"/>
      <c r="J452" s="8">
        <v>100</v>
      </c>
    </row>
    <row r="453" spans="1:10" ht="12.75">
      <c r="A453" s="62"/>
      <c r="B453" s="78"/>
      <c r="C453" s="54"/>
      <c r="D453" s="49"/>
      <c r="E453" s="33" t="s">
        <v>104</v>
      </c>
      <c r="F453" s="43">
        <v>0</v>
      </c>
      <c r="G453" s="7">
        <v>0</v>
      </c>
      <c r="H453" s="43">
        <v>0</v>
      </c>
      <c r="I453" s="43"/>
      <c r="J453" s="8">
        <v>100</v>
      </c>
    </row>
    <row r="454" spans="1:10" ht="21" customHeight="1">
      <c r="A454" s="62">
        <v>45</v>
      </c>
      <c r="B454" s="77" t="s">
        <v>100</v>
      </c>
      <c r="C454" s="53" t="s">
        <v>113</v>
      </c>
      <c r="D454" s="114" t="s">
        <v>40</v>
      </c>
      <c r="E454" s="96" t="s">
        <v>183</v>
      </c>
      <c r="F454" s="43">
        <v>5328</v>
      </c>
      <c r="G454" s="43">
        <v>5328</v>
      </c>
      <c r="H454" s="43">
        <v>5260</v>
      </c>
      <c r="I454" s="43"/>
      <c r="J454" s="8">
        <f>SUM(H454/G454)*100</f>
        <v>98.72372372372372</v>
      </c>
    </row>
    <row r="455" spans="1:10" ht="21.75" customHeight="1">
      <c r="A455" s="62"/>
      <c r="B455" s="78"/>
      <c r="C455" s="54"/>
      <c r="D455" s="114" t="s">
        <v>39</v>
      </c>
      <c r="E455" s="33" t="s">
        <v>172</v>
      </c>
      <c r="F455" s="5">
        <v>838.9</v>
      </c>
      <c r="G455" s="5">
        <v>838.9</v>
      </c>
      <c r="H455" s="5">
        <v>704.839</v>
      </c>
      <c r="I455" s="43">
        <v>704.839</v>
      </c>
      <c r="J455" s="8">
        <v>100.76</v>
      </c>
    </row>
    <row r="456" spans="1:10" ht="42" customHeight="1">
      <c r="A456" s="62"/>
      <c r="B456" s="78"/>
      <c r="C456" s="54"/>
      <c r="D456" s="53" t="s">
        <v>41</v>
      </c>
      <c r="E456" s="33" t="s">
        <v>105</v>
      </c>
      <c r="F456" s="1" t="s">
        <v>108</v>
      </c>
      <c r="G456" s="1" t="s">
        <v>108</v>
      </c>
      <c r="H456" s="43">
        <v>3.5</v>
      </c>
      <c r="I456" s="43"/>
      <c r="J456" s="8">
        <v>100</v>
      </c>
    </row>
    <row r="457" spans="1:10" ht="12.75">
      <c r="A457" s="62"/>
      <c r="B457" s="78"/>
      <c r="C457" s="54"/>
      <c r="D457" s="55"/>
      <c r="E457" s="33" t="s">
        <v>104</v>
      </c>
      <c r="F457" s="43">
        <v>0</v>
      </c>
      <c r="G457" s="7">
        <v>0</v>
      </c>
      <c r="H457" s="43">
        <v>0</v>
      </c>
      <c r="I457" s="43"/>
      <c r="J457" s="8">
        <v>100</v>
      </c>
    </row>
    <row r="458" spans="1:10" ht="21.75" customHeight="1">
      <c r="A458" s="57">
        <v>46</v>
      </c>
      <c r="B458" s="77" t="s">
        <v>101</v>
      </c>
      <c r="C458" s="56" t="s">
        <v>113</v>
      </c>
      <c r="D458" s="53" t="s">
        <v>40</v>
      </c>
      <c r="E458" s="96" t="s">
        <v>180</v>
      </c>
      <c r="F458" s="43">
        <v>9366</v>
      </c>
      <c r="G458" s="7">
        <v>9366</v>
      </c>
      <c r="H458" s="43">
        <v>9348</v>
      </c>
      <c r="I458" s="43"/>
      <c r="J458" s="8">
        <f>SUM(H458/G458)*100</f>
        <v>99.80781550288278</v>
      </c>
    </row>
    <row r="459" spans="1:10" ht="21.75" customHeight="1">
      <c r="A459" s="58"/>
      <c r="B459" s="78"/>
      <c r="C459" s="56"/>
      <c r="D459" s="54"/>
      <c r="E459" s="96" t="s">
        <v>181</v>
      </c>
      <c r="F459" s="43">
        <v>3259</v>
      </c>
      <c r="G459" s="7">
        <v>3259</v>
      </c>
      <c r="H459" s="43">
        <v>3630</v>
      </c>
      <c r="I459" s="43"/>
      <c r="J459" s="8">
        <f>SUM(H459/G459)*100</f>
        <v>111.38386007977907</v>
      </c>
    </row>
    <row r="460" spans="1:10" ht="21.75" customHeight="1">
      <c r="A460" s="58"/>
      <c r="B460" s="78"/>
      <c r="C460" s="56"/>
      <c r="D460" s="55"/>
      <c r="E460" s="96" t="s">
        <v>182</v>
      </c>
      <c r="F460" s="43">
        <v>2246</v>
      </c>
      <c r="G460" s="7">
        <v>2246</v>
      </c>
      <c r="H460" s="43">
        <v>2117</v>
      </c>
      <c r="I460" s="43"/>
      <c r="J460" s="8">
        <f>SUM(H460/G460)*100</f>
        <v>94.25645592163848</v>
      </c>
    </row>
    <row r="461" spans="1:10" ht="33.75">
      <c r="A461" s="58"/>
      <c r="B461" s="78"/>
      <c r="C461" s="56"/>
      <c r="D461" s="114" t="s">
        <v>39</v>
      </c>
      <c r="E461" s="33" t="s">
        <v>230</v>
      </c>
      <c r="F461" s="5">
        <v>2083.28</v>
      </c>
      <c r="G461" s="5">
        <v>2083.28</v>
      </c>
      <c r="H461" s="43">
        <v>1734.753</v>
      </c>
      <c r="I461" s="43">
        <v>1770.356</v>
      </c>
      <c r="J461" s="8">
        <f>SUM(H461/G461)*100</f>
        <v>83.27027571905839</v>
      </c>
    </row>
    <row r="462" spans="1:10" ht="42">
      <c r="A462" s="58"/>
      <c r="B462" s="78"/>
      <c r="C462" s="56"/>
      <c r="D462" s="56" t="s">
        <v>41</v>
      </c>
      <c r="E462" s="33" t="s">
        <v>105</v>
      </c>
      <c r="F462" s="1" t="s">
        <v>108</v>
      </c>
      <c r="G462" s="1" t="s">
        <v>108</v>
      </c>
      <c r="H462" s="43">
        <v>0</v>
      </c>
      <c r="I462" s="43"/>
      <c r="J462" s="8">
        <v>100</v>
      </c>
    </row>
    <row r="463" spans="1:10" ht="12.75">
      <c r="A463" s="58"/>
      <c r="B463" s="78"/>
      <c r="C463" s="56"/>
      <c r="D463" s="56"/>
      <c r="E463" s="33" t="s">
        <v>104</v>
      </c>
      <c r="F463" s="43">
        <v>0</v>
      </c>
      <c r="G463" s="7">
        <v>0</v>
      </c>
      <c r="H463" s="43">
        <v>0</v>
      </c>
      <c r="I463" s="43"/>
      <c r="J463" s="8">
        <v>100</v>
      </c>
    </row>
    <row r="464" spans="1:10" ht="21" customHeight="1">
      <c r="A464" s="58"/>
      <c r="B464" s="78"/>
      <c r="C464" s="53" t="s">
        <v>186</v>
      </c>
      <c r="D464" s="114" t="s">
        <v>40</v>
      </c>
      <c r="E464" s="90" t="s">
        <v>152</v>
      </c>
      <c r="F464" s="43">
        <v>30</v>
      </c>
      <c r="G464" s="7">
        <v>0</v>
      </c>
      <c r="H464" s="43"/>
      <c r="I464" s="43"/>
      <c r="J464" s="8">
        <v>0</v>
      </c>
    </row>
    <row r="465" spans="1:10" ht="20.25" customHeight="1">
      <c r="A465" s="58"/>
      <c r="B465" s="78"/>
      <c r="C465" s="54"/>
      <c r="D465" s="114" t="s">
        <v>39</v>
      </c>
      <c r="E465" s="90" t="s">
        <v>152</v>
      </c>
      <c r="F465" s="5">
        <v>9.922</v>
      </c>
      <c r="G465" s="7">
        <v>0</v>
      </c>
      <c r="H465" s="43"/>
      <c r="I465" s="43"/>
      <c r="J465" s="8">
        <v>0</v>
      </c>
    </row>
    <row r="466" spans="1:10" ht="42">
      <c r="A466" s="58"/>
      <c r="B466" s="78"/>
      <c r="C466" s="54"/>
      <c r="D466" s="47" t="s">
        <v>41</v>
      </c>
      <c r="E466" s="33" t="s">
        <v>105</v>
      </c>
      <c r="F466" s="1" t="s">
        <v>108</v>
      </c>
      <c r="G466" s="7">
        <v>0</v>
      </c>
      <c r="H466" s="43"/>
      <c r="I466" s="43"/>
      <c r="J466" s="8">
        <v>0</v>
      </c>
    </row>
    <row r="467" spans="1:10" ht="12.75">
      <c r="A467" s="59"/>
      <c r="B467" s="79"/>
      <c r="C467" s="54"/>
      <c r="D467" s="49"/>
      <c r="E467" s="33" t="s">
        <v>104</v>
      </c>
      <c r="F467" s="43">
        <v>0</v>
      </c>
      <c r="G467" s="7">
        <v>0</v>
      </c>
      <c r="H467" s="43"/>
      <c r="I467" s="43"/>
      <c r="J467" s="8">
        <v>0</v>
      </c>
    </row>
    <row r="468" spans="1:10" ht="22.5" customHeight="1">
      <c r="A468" s="57">
        <v>47</v>
      </c>
      <c r="B468" s="77" t="s">
        <v>102</v>
      </c>
      <c r="C468" s="53" t="s">
        <v>112</v>
      </c>
      <c r="D468" s="114" t="s">
        <v>40</v>
      </c>
      <c r="E468" s="33" t="s">
        <v>184</v>
      </c>
      <c r="F468" s="43">
        <v>11329</v>
      </c>
      <c r="G468" s="7">
        <v>8329</v>
      </c>
      <c r="H468" s="43">
        <v>8230</v>
      </c>
      <c r="I468" s="43"/>
      <c r="J468" s="8">
        <f>SUM(H468/G468)*100</f>
        <v>98.81138191859768</v>
      </c>
    </row>
    <row r="469" spans="1:10" ht="21.75" customHeight="1">
      <c r="A469" s="58"/>
      <c r="B469" s="78"/>
      <c r="C469" s="54"/>
      <c r="D469" s="114" t="s">
        <v>39</v>
      </c>
      <c r="E469" s="33" t="s">
        <v>226</v>
      </c>
      <c r="F469" s="43">
        <v>8578.335</v>
      </c>
      <c r="G469" s="5">
        <v>8578.335</v>
      </c>
      <c r="H469" s="5">
        <v>7869.37</v>
      </c>
      <c r="I469" s="43">
        <v>7896.208</v>
      </c>
      <c r="J469" s="8">
        <v>99.86</v>
      </c>
    </row>
    <row r="470" spans="1:10" ht="42">
      <c r="A470" s="58"/>
      <c r="B470" s="78"/>
      <c r="C470" s="54"/>
      <c r="D470" s="47" t="s">
        <v>41</v>
      </c>
      <c r="E470" s="33" t="s">
        <v>105</v>
      </c>
      <c r="F470" s="1" t="s">
        <v>108</v>
      </c>
      <c r="G470" s="1" t="s">
        <v>108</v>
      </c>
      <c r="H470" s="43">
        <v>0</v>
      </c>
      <c r="I470" s="43"/>
      <c r="J470" s="8">
        <v>100</v>
      </c>
    </row>
    <row r="471" spans="1:10" ht="12.75">
      <c r="A471" s="58"/>
      <c r="B471" s="78"/>
      <c r="C471" s="55"/>
      <c r="D471" s="49"/>
      <c r="E471" s="33" t="s">
        <v>104</v>
      </c>
      <c r="F471" s="43">
        <v>0</v>
      </c>
      <c r="G471" s="43">
        <v>0</v>
      </c>
      <c r="H471" s="43">
        <v>0</v>
      </c>
      <c r="I471" s="43"/>
      <c r="J471" s="8">
        <v>100</v>
      </c>
    </row>
    <row r="472" spans="1:10" ht="21" customHeight="1">
      <c r="A472" s="58"/>
      <c r="B472" s="78"/>
      <c r="C472" s="53" t="s">
        <v>113</v>
      </c>
      <c r="D472" s="53" t="s">
        <v>40</v>
      </c>
      <c r="E472" s="96" t="s">
        <v>180</v>
      </c>
      <c r="F472" s="43">
        <v>25037</v>
      </c>
      <c r="G472" s="7">
        <v>28005</v>
      </c>
      <c r="H472" s="43">
        <v>27998</v>
      </c>
      <c r="I472" s="43"/>
      <c r="J472" s="8">
        <f>SUM(H472/G472)*100</f>
        <v>99.97500446348866</v>
      </c>
    </row>
    <row r="473" spans="1:10" ht="21" customHeight="1">
      <c r="A473" s="58"/>
      <c r="B473" s="78"/>
      <c r="C473" s="54"/>
      <c r="D473" s="54"/>
      <c r="E473" s="96" t="s">
        <v>181</v>
      </c>
      <c r="F473" s="43">
        <v>8936</v>
      </c>
      <c r="G473" s="7">
        <v>11488</v>
      </c>
      <c r="H473" s="43">
        <v>10913</v>
      </c>
      <c r="I473" s="43"/>
      <c r="J473" s="8">
        <f>SUM(H473/G473)*100</f>
        <v>94.99477715877437</v>
      </c>
    </row>
    <row r="474" spans="1:10" ht="20.25" customHeight="1">
      <c r="A474" s="58"/>
      <c r="B474" s="78"/>
      <c r="C474" s="54"/>
      <c r="D474" s="55"/>
      <c r="E474" s="96" t="s">
        <v>182</v>
      </c>
      <c r="F474" s="43">
        <v>5611</v>
      </c>
      <c r="G474" s="7">
        <v>5387</v>
      </c>
      <c r="H474" s="43">
        <v>5378</v>
      </c>
      <c r="I474" s="43"/>
      <c r="J474" s="8">
        <f>SUM(H474/G474)*100</f>
        <v>99.83293113049935</v>
      </c>
    </row>
    <row r="475" spans="1:10" ht="33.75">
      <c r="A475" s="58"/>
      <c r="B475" s="78"/>
      <c r="C475" s="54"/>
      <c r="D475" s="114" t="s">
        <v>39</v>
      </c>
      <c r="E475" s="33" t="s">
        <v>227</v>
      </c>
      <c r="F475" s="43">
        <v>5626.635</v>
      </c>
      <c r="G475" s="5">
        <v>5626.635</v>
      </c>
      <c r="H475" s="5">
        <v>5262.23</v>
      </c>
      <c r="I475" s="43">
        <v>4250.343</v>
      </c>
      <c r="J475" s="8">
        <v>91.2</v>
      </c>
    </row>
    <row r="476" spans="1:10" ht="42">
      <c r="A476" s="58"/>
      <c r="B476" s="78"/>
      <c r="C476" s="54"/>
      <c r="D476" s="47" t="s">
        <v>41</v>
      </c>
      <c r="E476" s="33" t="s">
        <v>105</v>
      </c>
      <c r="F476" s="1" t="s">
        <v>108</v>
      </c>
      <c r="G476" s="1" t="s">
        <v>108</v>
      </c>
      <c r="H476" s="43">
        <v>0</v>
      </c>
      <c r="I476" s="43"/>
      <c r="J476" s="8">
        <v>100</v>
      </c>
    </row>
    <row r="477" spans="1:10" ht="12.75">
      <c r="A477" s="58"/>
      <c r="B477" s="78"/>
      <c r="C477" s="55"/>
      <c r="D477" s="49"/>
      <c r="E477" s="33" t="s">
        <v>104</v>
      </c>
      <c r="F477" s="43">
        <v>0</v>
      </c>
      <c r="G477" s="5">
        <v>0</v>
      </c>
      <c r="H477" s="43">
        <v>0</v>
      </c>
      <c r="I477" s="43"/>
      <c r="J477" s="8">
        <v>100</v>
      </c>
    </row>
    <row r="478" spans="1:10" ht="23.25" customHeight="1">
      <c r="A478" s="58"/>
      <c r="B478" s="78"/>
      <c r="C478" s="53" t="s">
        <v>185</v>
      </c>
      <c r="D478" s="114" t="s">
        <v>40</v>
      </c>
      <c r="E478" s="90" t="s">
        <v>152</v>
      </c>
      <c r="F478" s="43">
        <v>124</v>
      </c>
      <c r="G478" s="7">
        <v>154</v>
      </c>
      <c r="H478" s="43">
        <v>147</v>
      </c>
      <c r="I478" s="43"/>
      <c r="J478" s="8">
        <f>SUM(H478/G478)*100</f>
        <v>95.45454545454545</v>
      </c>
    </row>
    <row r="479" spans="1:10" ht="23.25" customHeight="1">
      <c r="A479" s="58"/>
      <c r="B479" s="78"/>
      <c r="C479" s="54"/>
      <c r="D479" s="114" t="s">
        <v>39</v>
      </c>
      <c r="E479" s="90" t="s">
        <v>228</v>
      </c>
      <c r="F479" s="5">
        <v>38.374</v>
      </c>
      <c r="G479" s="5">
        <v>63.343</v>
      </c>
      <c r="H479" s="8">
        <v>68.09</v>
      </c>
      <c r="I479" s="43">
        <v>61.448</v>
      </c>
      <c r="J479" s="8">
        <v>92.9</v>
      </c>
    </row>
    <row r="480" spans="1:10" ht="42">
      <c r="A480" s="58"/>
      <c r="B480" s="78"/>
      <c r="C480" s="54"/>
      <c r="D480" s="47" t="s">
        <v>41</v>
      </c>
      <c r="E480" s="33" t="s">
        <v>105</v>
      </c>
      <c r="F480" s="1" t="s">
        <v>108</v>
      </c>
      <c r="G480" s="1" t="s">
        <v>108</v>
      </c>
      <c r="H480" s="43">
        <v>0</v>
      </c>
      <c r="I480" s="43"/>
      <c r="J480" s="8">
        <v>100</v>
      </c>
    </row>
    <row r="481" spans="1:10" ht="11.25" customHeight="1">
      <c r="A481" s="58"/>
      <c r="B481" s="78"/>
      <c r="C481" s="54"/>
      <c r="D481" s="49"/>
      <c r="E481" s="33" t="s">
        <v>104</v>
      </c>
      <c r="F481" s="43">
        <v>0</v>
      </c>
      <c r="G481" s="7">
        <v>0</v>
      </c>
      <c r="H481" s="8">
        <v>0</v>
      </c>
      <c r="I481" s="8"/>
      <c r="J481" s="8">
        <v>100</v>
      </c>
    </row>
    <row r="482" spans="1:10" ht="21" customHeight="1">
      <c r="A482" s="58"/>
      <c r="B482" s="78"/>
      <c r="C482" s="53" t="s">
        <v>186</v>
      </c>
      <c r="D482" s="114" t="s">
        <v>40</v>
      </c>
      <c r="E482" s="90" t="s">
        <v>152</v>
      </c>
      <c r="F482" s="43">
        <v>60</v>
      </c>
      <c r="G482" s="7">
        <v>141</v>
      </c>
      <c r="H482" s="43">
        <v>139</v>
      </c>
      <c r="I482" s="43"/>
      <c r="J482" s="8">
        <f aca="true" t="shared" si="7" ref="J482:J492">SUM(H482/G482)*100</f>
        <v>98.58156028368793</v>
      </c>
    </row>
    <row r="483" spans="1:10" ht="20.25" customHeight="1">
      <c r="A483" s="58"/>
      <c r="B483" s="78"/>
      <c r="C483" s="54"/>
      <c r="D483" s="114" t="s">
        <v>39</v>
      </c>
      <c r="E483" s="90" t="s">
        <v>229</v>
      </c>
      <c r="F483" s="5">
        <v>19.845</v>
      </c>
      <c r="G483" s="5">
        <v>24.713</v>
      </c>
      <c r="H483" s="5">
        <v>24.61</v>
      </c>
      <c r="I483" s="5">
        <v>23.049</v>
      </c>
      <c r="J483" s="8">
        <v>96.145</v>
      </c>
    </row>
    <row r="484" spans="1:10" ht="42">
      <c r="A484" s="58"/>
      <c r="B484" s="78"/>
      <c r="C484" s="54"/>
      <c r="D484" s="47" t="s">
        <v>41</v>
      </c>
      <c r="E484" s="33" t="s">
        <v>105</v>
      </c>
      <c r="F484" s="1" t="s">
        <v>108</v>
      </c>
      <c r="G484" s="1" t="s">
        <v>108</v>
      </c>
      <c r="H484" s="43">
        <v>0</v>
      </c>
      <c r="I484" s="43"/>
      <c r="J484" s="8">
        <v>100</v>
      </c>
    </row>
    <row r="485" spans="1:10" ht="11.25" customHeight="1">
      <c r="A485" s="59"/>
      <c r="B485" s="79"/>
      <c r="C485" s="54"/>
      <c r="D485" s="49"/>
      <c r="E485" s="33" t="s">
        <v>104</v>
      </c>
      <c r="F485" s="43">
        <v>0</v>
      </c>
      <c r="G485" s="7">
        <v>0</v>
      </c>
      <c r="H485" s="8">
        <v>0</v>
      </c>
      <c r="I485" s="8"/>
      <c r="J485" s="8">
        <v>100</v>
      </c>
    </row>
    <row r="486" spans="1:10" ht="21" customHeight="1">
      <c r="A486" s="57">
        <v>48</v>
      </c>
      <c r="B486" s="77" t="s">
        <v>103</v>
      </c>
      <c r="C486" s="53" t="s">
        <v>113</v>
      </c>
      <c r="D486" s="53" t="s">
        <v>40</v>
      </c>
      <c r="E486" s="96" t="s">
        <v>180</v>
      </c>
      <c r="F486" s="43">
        <v>15895</v>
      </c>
      <c r="G486" s="7">
        <v>13536</v>
      </c>
      <c r="H486" s="43">
        <v>15605</v>
      </c>
      <c r="I486" s="43"/>
      <c r="J486" s="8">
        <f t="shared" si="7"/>
        <v>115.28516548463357</v>
      </c>
    </row>
    <row r="487" spans="1:10" ht="21" customHeight="1">
      <c r="A487" s="58"/>
      <c r="B487" s="78"/>
      <c r="C487" s="54"/>
      <c r="D487" s="54"/>
      <c r="E487" s="96" t="s">
        <v>181</v>
      </c>
      <c r="F487" s="43">
        <v>5297</v>
      </c>
      <c r="G487" s="7">
        <v>4209</v>
      </c>
      <c r="H487" s="43">
        <v>4654</v>
      </c>
      <c r="I487" s="43"/>
      <c r="J487" s="8">
        <f t="shared" si="7"/>
        <v>110.57258256117844</v>
      </c>
    </row>
    <row r="488" spans="1:10" ht="21" customHeight="1">
      <c r="A488" s="58"/>
      <c r="B488" s="78"/>
      <c r="C488" s="54"/>
      <c r="D488" s="55"/>
      <c r="E488" s="96" t="s">
        <v>182</v>
      </c>
      <c r="F488" s="43">
        <v>3651</v>
      </c>
      <c r="G488" s="7">
        <v>3289</v>
      </c>
      <c r="H488" s="43">
        <v>3834</v>
      </c>
      <c r="I488" s="43"/>
      <c r="J488" s="8">
        <f t="shared" si="7"/>
        <v>116.57038613560353</v>
      </c>
    </row>
    <row r="489" spans="1:10" ht="20.25" customHeight="1">
      <c r="A489" s="58"/>
      <c r="B489" s="78"/>
      <c r="C489" s="54"/>
      <c r="D489" s="114" t="s">
        <v>39</v>
      </c>
      <c r="E489" s="91" t="s">
        <v>225</v>
      </c>
      <c r="F489" s="5">
        <v>3818.219</v>
      </c>
      <c r="G489" s="5">
        <v>4186.243</v>
      </c>
      <c r="H489" s="43">
        <v>4182.543</v>
      </c>
      <c r="I489" s="43">
        <v>4069.433</v>
      </c>
      <c r="J489" s="8">
        <v>106.38</v>
      </c>
    </row>
    <row r="490" spans="1:10" ht="42">
      <c r="A490" s="58"/>
      <c r="B490" s="78"/>
      <c r="C490" s="54"/>
      <c r="D490" s="47" t="s">
        <v>41</v>
      </c>
      <c r="E490" s="33" t="s">
        <v>105</v>
      </c>
      <c r="F490" s="1" t="s">
        <v>108</v>
      </c>
      <c r="G490" s="1" t="s">
        <v>108</v>
      </c>
      <c r="H490" s="43">
        <v>3.1</v>
      </c>
      <c r="I490" s="43"/>
      <c r="J490" s="8">
        <v>100</v>
      </c>
    </row>
    <row r="491" spans="1:10" ht="12.75">
      <c r="A491" s="58"/>
      <c r="B491" s="78"/>
      <c r="C491" s="55"/>
      <c r="D491" s="49"/>
      <c r="E491" s="33" t="s">
        <v>104</v>
      </c>
      <c r="F491" s="43">
        <v>0</v>
      </c>
      <c r="G491" s="43">
        <v>0</v>
      </c>
      <c r="H491" s="43">
        <v>0</v>
      </c>
      <c r="I491" s="43"/>
      <c r="J491" s="8">
        <v>100</v>
      </c>
    </row>
    <row r="492" spans="1:10" ht="21.75" customHeight="1">
      <c r="A492" s="58"/>
      <c r="B492" s="78"/>
      <c r="C492" s="53" t="s">
        <v>186</v>
      </c>
      <c r="D492" s="114" t="s">
        <v>40</v>
      </c>
      <c r="E492" s="90" t="s">
        <v>193</v>
      </c>
      <c r="F492" s="43">
        <v>110</v>
      </c>
      <c r="G492" s="7">
        <v>110</v>
      </c>
      <c r="H492" s="43">
        <v>120</v>
      </c>
      <c r="I492" s="43"/>
      <c r="J492" s="8">
        <f t="shared" si="7"/>
        <v>109.09090909090908</v>
      </c>
    </row>
    <row r="493" spans="1:10" ht="31.5">
      <c r="A493" s="58"/>
      <c r="B493" s="78"/>
      <c r="C493" s="54"/>
      <c r="D493" s="114" t="s">
        <v>39</v>
      </c>
      <c r="E493" s="90" t="s">
        <v>224</v>
      </c>
      <c r="F493" s="5">
        <v>19.845</v>
      </c>
      <c r="G493" s="5">
        <v>33.871</v>
      </c>
      <c r="H493" s="43">
        <v>31.52</v>
      </c>
      <c r="I493" s="43">
        <v>30.711</v>
      </c>
      <c r="J493" s="8">
        <v>103.95</v>
      </c>
    </row>
    <row r="494" spans="1:10" ht="42">
      <c r="A494" s="58"/>
      <c r="B494" s="78"/>
      <c r="C494" s="54"/>
      <c r="D494" s="47" t="s">
        <v>41</v>
      </c>
      <c r="E494" s="33" t="s">
        <v>105</v>
      </c>
      <c r="F494" s="1" t="s">
        <v>108</v>
      </c>
      <c r="G494" s="1" t="s">
        <v>108</v>
      </c>
      <c r="H494" s="43">
        <v>0</v>
      </c>
      <c r="I494" s="43"/>
      <c r="J494" s="8">
        <v>100</v>
      </c>
    </row>
    <row r="495" spans="1:10" ht="14.25" customHeight="1">
      <c r="A495" s="59"/>
      <c r="B495" s="79"/>
      <c r="C495" s="54"/>
      <c r="D495" s="49"/>
      <c r="E495" s="33" t="s">
        <v>104</v>
      </c>
      <c r="F495" s="43">
        <v>0</v>
      </c>
      <c r="G495" s="7">
        <v>0</v>
      </c>
      <c r="H495" s="43">
        <v>0</v>
      </c>
      <c r="I495" s="43"/>
      <c r="J495" s="8">
        <v>100</v>
      </c>
    </row>
    <row r="496" spans="1:10" ht="21.75" customHeight="1">
      <c r="A496" s="57">
        <v>49</v>
      </c>
      <c r="B496" s="77" t="s">
        <v>274</v>
      </c>
      <c r="C496" s="53" t="s">
        <v>113</v>
      </c>
      <c r="D496" s="114" t="s">
        <v>40</v>
      </c>
      <c r="E496" s="96" t="s">
        <v>183</v>
      </c>
      <c r="F496" s="43">
        <v>1120</v>
      </c>
      <c r="G496" s="7">
        <v>1320</v>
      </c>
      <c r="H496" s="43">
        <v>1415</v>
      </c>
      <c r="I496" s="43"/>
      <c r="J496" s="8">
        <f>SUM(H496/G496)*100</f>
        <v>107.1969696969697</v>
      </c>
    </row>
    <row r="497" spans="1:10" ht="22.5" customHeight="1">
      <c r="A497" s="58"/>
      <c r="B497" s="78"/>
      <c r="C497" s="54"/>
      <c r="D497" s="114" t="s">
        <v>39</v>
      </c>
      <c r="E497" s="91" t="s">
        <v>282</v>
      </c>
      <c r="F497" s="43">
        <v>313.219</v>
      </c>
      <c r="G497" s="5">
        <v>324.3281</v>
      </c>
      <c r="H497" s="43">
        <v>323.3</v>
      </c>
      <c r="I497" s="8">
        <v>323.3</v>
      </c>
      <c r="J497" s="8">
        <v>103.6</v>
      </c>
    </row>
    <row r="498" spans="1:10" ht="42">
      <c r="A498" s="58"/>
      <c r="B498" s="78"/>
      <c r="C498" s="54"/>
      <c r="D498" s="47" t="s">
        <v>41</v>
      </c>
      <c r="E498" s="33" t="s">
        <v>105</v>
      </c>
      <c r="F498" s="1" t="s">
        <v>108</v>
      </c>
      <c r="G498" s="1" t="s">
        <v>108</v>
      </c>
      <c r="H498" s="9"/>
      <c r="I498" s="43"/>
      <c r="J498" s="8">
        <v>100</v>
      </c>
    </row>
    <row r="499" spans="1:10" ht="12.75">
      <c r="A499" s="59"/>
      <c r="B499" s="79"/>
      <c r="C499" s="55"/>
      <c r="D499" s="49"/>
      <c r="E499" s="33" t="s">
        <v>104</v>
      </c>
      <c r="F499" s="43">
        <v>0</v>
      </c>
      <c r="G499" s="43">
        <v>0</v>
      </c>
      <c r="H499" s="43"/>
      <c r="I499" s="43"/>
      <c r="J499" s="8">
        <v>100</v>
      </c>
    </row>
    <row r="500" spans="2:10" ht="12.75">
      <c r="B500" s="28"/>
      <c r="C500" s="28"/>
      <c r="E500" s="21"/>
      <c r="F500" s="21"/>
      <c r="G500" s="21"/>
      <c r="H500" s="21"/>
      <c r="I500" s="21"/>
      <c r="J500" s="21"/>
    </row>
    <row r="501" spans="2:10" ht="12.75">
      <c r="B501" s="28"/>
      <c r="C501" s="28"/>
      <c r="E501" s="21"/>
      <c r="F501" s="21"/>
      <c r="G501" s="21"/>
      <c r="H501" s="21"/>
      <c r="I501" s="21"/>
      <c r="J501" s="21"/>
    </row>
    <row r="502" spans="2:10" ht="12.75">
      <c r="B502" s="28"/>
      <c r="C502" s="28"/>
      <c r="E502" s="21"/>
      <c r="F502" s="21"/>
      <c r="G502" s="21"/>
      <c r="H502" s="21"/>
      <c r="I502" s="21"/>
      <c r="J502" s="21"/>
    </row>
    <row r="503" spans="2:10" ht="12.75">
      <c r="B503" s="28"/>
      <c r="C503" s="28"/>
      <c r="E503" s="21"/>
      <c r="F503" s="21"/>
      <c r="G503" s="21"/>
      <c r="H503" s="21"/>
      <c r="I503" s="21"/>
      <c r="J503" s="21"/>
    </row>
    <row r="504" spans="2:10" ht="12.75">
      <c r="B504" s="28"/>
      <c r="C504" s="28"/>
      <c r="E504" s="21"/>
      <c r="F504" s="21"/>
      <c r="G504" s="21"/>
      <c r="H504" s="21"/>
      <c r="I504" s="21"/>
      <c r="J504" s="21"/>
    </row>
    <row r="505" spans="2:10" ht="12.75">
      <c r="B505" s="28"/>
      <c r="C505" s="28"/>
      <c r="E505" s="21"/>
      <c r="F505" s="21"/>
      <c r="G505" s="21"/>
      <c r="H505" s="21"/>
      <c r="I505" s="21"/>
      <c r="J505" s="21"/>
    </row>
    <row r="506" spans="2:10" ht="12.75">
      <c r="B506" s="28"/>
      <c r="C506" s="28"/>
      <c r="E506" s="21"/>
      <c r="F506" s="21"/>
      <c r="G506" s="21"/>
      <c r="H506" s="21"/>
      <c r="I506" s="21"/>
      <c r="J506" s="21"/>
    </row>
    <row r="507" spans="2:10" ht="12.75">
      <c r="B507" s="28"/>
      <c r="C507" s="28"/>
      <c r="E507" s="21"/>
      <c r="F507" s="21"/>
      <c r="G507" s="21"/>
      <c r="H507" s="21"/>
      <c r="I507" s="21"/>
      <c r="J507" s="21"/>
    </row>
    <row r="508" spans="2:10" ht="12.75">
      <c r="B508" s="28"/>
      <c r="C508" s="28"/>
      <c r="E508" s="21"/>
      <c r="F508" s="21"/>
      <c r="G508" s="21"/>
      <c r="H508" s="21"/>
      <c r="I508" s="21"/>
      <c r="J508" s="21"/>
    </row>
    <row r="509" spans="2:10" ht="12.75">
      <c r="B509" s="28"/>
      <c r="C509" s="28"/>
      <c r="E509" s="21"/>
      <c r="F509" s="21"/>
      <c r="G509" s="21"/>
      <c r="H509" s="21"/>
      <c r="I509" s="21"/>
      <c r="J509" s="21"/>
    </row>
    <row r="510" spans="2:10" ht="12.75">
      <c r="B510" s="28"/>
      <c r="C510" s="28"/>
      <c r="E510" s="21"/>
      <c r="F510" s="21"/>
      <c r="G510" s="21"/>
      <c r="H510" s="21"/>
      <c r="I510" s="21"/>
      <c r="J510" s="21"/>
    </row>
    <row r="511" spans="2:10" ht="12.75">
      <c r="B511" s="28"/>
      <c r="C511" s="28"/>
      <c r="E511" s="21"/>
      <c r="F511" s="21"/>
      <c r="G511" s="21"/>
      <c r="H511" s="21"/>
      <c r="I511" s="21"/>
      <c r="J511" s="21"/>
    </row>
    <row r="512" spans="2:10" ht="12.75">
      <c r="B512" s="28"/>
      <c r="C512" s="28"/>
      <c r="E512" s="21"/>
      <c r="F512" s="21"/>
      <c r="G512" s="21"/>
      <c r="H512" s="21"/>
      <c r="I512" s="21"/>
      <c r="J512" s="21"/>
    </row>
    <row r="513" spans="2:10" ht="12.75">
      <c r="B513" s="28"/>
      <c r="C513" s="28"/>
      <c r="E513" s="21"/>
      <c r="F513" s="21"/>
      <c r="G513" s="21"/>
      <c r="H513" s="21"/>
      <c r="I513" s="21"/>
      <c r="J513" s="21"/>
    </row>
    <row r="514" spans="2:10" ht="12.75">
      <c r="B514" s="28"/>
      <c r="C514" s="28"/>
      <c r="E514" s="21"/>
      <c r="F514" s="21"/>
      <c r="G514" s="21"/>
      <c r="H514" s="21"/>
      <c r="I514" s="21"/>
      <c r="J514" s="21"/>
    </row>
    <row r="515" spans="2:10" ht="12.75">
      <c r="B515" s="28"/>
      <c r="C515" s="28"/>
      <c r="E515" s="21"/>
      <c r="F515" s="21"/>
      <c r="G515" s="21"/>
      <c r="H515" s="21"/>
      <c r="I515" s="21"/>
      <c r="J515" s="21"/>
    </row>
    <row r="516" spans="2:10" ht="12.75">
      <c r="B516" s="28"/>
      <c r="C516" s="28"/>
      <c r="E516" s="21"/>
      <c r="F516" s="21"/>
      <c r="G516" s="21"/>
      <c r="H516" s="21"/>
      <c r="I516" s="21"/>
      <c r="J516" s="21"/>
    </row>
    <row r="517" spans="2:10" ht="12.75">
      <c r="B517" s="28"/>
      <c r="C517" s="28"/>
      <c r="E517" s="21"/>
      <c r="F517" s="21"/>
      <c r="G517" s="21"/>
      <c r="H517" s="21"/>
      <c r="I517" s="21"/>
      <c r="J517" s="21"/>
    </row>
    <row r="518" spans="2:10" ht="12.75">
      <c r="B518" s="28"/>
      <c r="C518" s="28"/>
      <c r="E518" s="21"/>
      <c r="F518" s="21"/>
      <c r="G518" s="21"/>
      <c r="H518" s="21"/>
      <c r="I518" s="21"/>
      <c r="J518" s="21"/>
    </row>
    <row r="519" spans="2:10" ht="12.75">
      <c r="B519" s="28"/>
      <c r="C519" s="28"/>
      <c r="E519" s="21"/>
      <c r="F519" s="21"/>
      <c r="G519" s="21"/>
      <c r="H519" s="21"/>
      <c r="I519" s="21"/>
      <c r="J519" s="21"/>
    </row>
    <row r="520" spans="2:10" ht="12.75">
      <c r="B520" s="28"/>
      <c r="C520" s="28"/>
      <c r="E520" s="21"/>
      <c r="F520" s="21"/>
      <c r="G520" s="21"/>
      <c r="H520" s="21"/>
      <c r="I520" s="21"/>
      <c r="J520" s="21"/>
    </row>
    <row r="521" spans="2:10" ht="12.75">
      <c r="B521" s="28"/>
      <c r="C521" s="28"/>
      <c r="E521" s="21"/>
      <c r="F521" s="21"/>
      <c r="G521" s="21"/>
      <c r="H521" s="21"/>
      <c r="I521" s="21"/>
      <c r="J521" s="21"/>
    </row>
    <row r="522" spans="2:10" ht="12.75">
      <c r="B522" s="28"/>
      <c r="C522" s="28"/>
      <c r="E522" s="21"/>
      <c r="F522" s="21"/>
      <c r="G522" s="21"/>
      <c r="H522" s="21"/>
      <c r="I522" s="21"/>
      <c r="J522" s="21"/>
    </row>
    <row r="523" spans="2:10" ht="12.75">
      <c r="B523" s="28"/>
      <c r="C523" s="28"/>
      <c r="E523" s="21"/>
      <c r="F523" s="21"/>
      <c r="G523" s="21"/>
      <c r="H523" s="21"/>
      <c r="I523" s="21"/>
      <c r="J523" s="21"/>
    </row>
    <row r="524" spans="2:10" ht="12.75">
      <c r="B524" s="28"/>
      <c r="C524" s="28"/>
      <c r="E524" s="21"/>
      <c r="F524" s="21"/>
      <c r="G524" s="21"/>
      <c r="H524" s="21"/>
      <c r="I524" s="21"/>
      <c r="J524" s="21"/>
    </row>
    <row r="525" spans="2:10" ht="12.75">
      <c r="B525" s="28"/>
      <c r="C525" s="28"/>
      <c r="E525" s="21"/>
      <c r="F525" s="21"/>
      <c r="G525" s="21"/>
      <c r="H525" s="21"/>
      <c r="I525" s="21"/>
      <c r="J525" s="21"/>
    </row>
    <row r="526" spans="2:10" ht="12.75">
      <c r="B526" s="28"/>
      <c r="C526" s="28"/>
      <c r="E526" s="21"/>
      <c r="F526" s="21"/>
      <c r="G526" s="21"/>
      <c r="H526" s="21"/>
      <c r="I526" s="21"/>
      <c r="J526" s="21"/>
    </row>
    <row r="527" spans="2:10" ht="12.75">
      <c r="B527" s="28"/>
      <c r="C527" s="28"/>
      <c r="E527" s="21"/>
      <c r="F527" s="21"/>
      <c r="G527" s="21"/>
      <c r="H527" s="21"/>
      <c r="I527" s="21"/>
      <c r="J527" s="21"/>
    </row>
    <row r="528" spans="2:10" ht="12.75">
      <c r="B528" s="28"/>
      <c r="C528" s="28"/>
      <c r="E528" s="21"/>
      <c r="F528" s="21"/>
      <c r="G528" s="21"/>
      <c r="H528" s="21"/>
      <c r="I528" s="21"/>
      <c r="J528" s="21"/>
    </row>
    <row r="529" spans="2:10" ht="12.75">
      <c r="B529" s="28"/>
      <c r="C529" s="28"/>
      <c r="E529" s="21"/>
      <c r="F529" s="21"/>
      <c r="G529" s="21"/>
      <c r="H529" s="21"/>
      <c r="I529" s="21"/>
      <c r="J529" s="21"/>
    </row>
    <row r="530" spans="2:10" ht="23.25" customHeight="1">
      <c r="B530" s="28"/>
      <c r="C530" s="28"/>
      <c r="E530" s="21"/>
      <c r="F530" s="80" t="s">
        <v>303</v>
      </c>
      <c r="G530" s="81" t="s">
        <v>298</v>
      </c>
      <c r="H530" s="82"/>
      <c r="I530" s="81" t="s">
        <v>299</v>
      </c>
      <c r="J530" s="82"/>
    </row>
    <row r="531" spans="5:10" ht="12.75">
      <c r="E531" s="21"/>
      <c r="F531" s="80"/>
      <c r="G531" s="46" t="s">
        <v>300</v>
      </c>
      <c r="H531" s="46" t="s">
        <v>301</v>
      </c>
      <c r="I531" s="46" t="s">
        <v>300</v>
      </c>
      <c r="J531" s="46" t="s">
        <v>302</v>
      </c>
    </row>
    <row r="532" spans="1:10" ht="12.75">
      <c r="A532" s="118">
        <v>1</v>
      </c>
      <c r="B532" s="119" t="s">
        <v>283</v>
      </c>
      <c r="C532" s="120"/>
      <c r="D532" s="120"/>
      <c r="E532" s="121"/>
      <c r="F532" s="33" t="s">
        <v>306</v>
      </c>
      <c r="G532" s="122">
        <f>SUM(G21+G23+G44+G71+G89+G98+G112+G218)</f>
        <v>127101</v>
      </c>
      <c r="H532" s="122">
        <f>SUM(H21+H23+H44+H71+H89+H98+H112+H218)</f>
        <v>132167</v>
      </c>
      <c r="I532" s="123">
        <f>SUM(G19+G41+G68+G86+G96+G111+G219)</f>
        <v>135745.71329</v>
      </c>
      <c r="J532" s="123">
        <f>SUM(H19+H41+H68+H86+H96+H111+H219)</f>
        <v>133062.26899</v>
      </c>
    </row>
    <row r="533" spans="1:10" ht="12.75">
      <c r="A533" s="124"/>
      <c r="B533" s="125"/>
      <c r="C533" s="126"/>
      <c r="D533" s="126"/>
      <c r="E533" s="127"/>
      <c r="F533" s="33" t="s">
        <v>307</v>
      </c>
      <c r="G533" s="122">
        <f>SUM(G22+G43+G70+G88+G99)</f>
        <v>32773</v>
      </c>
      <c r="H533" s="122">
        <f>SUM(H22+H43+H70+H88+H99)</f>
        <v>30793</v>
      </c>
      <c r="I533" s="128"/>
      <c r="J533" s="128"/>
    </row>
    <row r="534" spans="1:10" ht="12.75">
      <c r="A534" s="124"/>
      <c r="B534" s="125"/>
      <c r="C534" s="126"/>
      <c r="D534" s="126"/>
      <c r="E534" s="127"/>
      <c r="F534" s="33" t="s">
        <v>276</v>
      </c>
      <c r="G534" s="122">
        <f>SUM(G10+G15+G28+G32+G37+G53+G59+G64+G78+G83+G122+G222+G254+G272+G276+G364+G438+G468)</f>
        <v>672155</v>
      </c>
      <c r="H534" s="122">
        <f>SUM(H10+H15+H28+H32+H37+H53+H59+H64+H78+H83+H122+H222+H254+H272+H276+H364+H438+H468)</f>
        <v>675081</v>
      </c>
      <c r="I534" s="129">
        <f>SUM(G9+G14+G27+G31+G36+G52+G58+G63+G77+G82+G121+G223+G255+G273+G277+G365+G439+G469)</f>
        <v>665763.3765100002</v>
      </c>
      <c r="J534" s="129">
        <f>SUM(H9+H14+H27+H31+H36+H52+H58+H63+H77+H82+H121+H223+H255+H273+H277+H365+H439+H469)</f>
        <v>655403.1877</v>
      </c>
    </row>
    <row r="535" spans="1:10" ht="12.75">
      <c r="A535" s="124"/>
      <c r="B535" s="125"/>
      <c r="C535" s="126"/>
      <c r="D535" s="126"/>
      <c r="E535" s="127"/>
      <c r="F535" s="33" t="s">
        <v>308</v>
      </c>
      <c r="G535" s="122">
        <f>SUM(G138+G161)</f>
        <v>1861</v>
      </c>
      <c r="H535" s="122">
        <f>SUM(H138+H161)</f>
        <v>1851</v>
      </c>
      <c r="I535" s="129">
        <f>SUM(G135+G158)</f>
        <v>55901.149000000005</v>
      </c>
      <c r="J535" s="129">
        <f>SUM(H135+H158)</f>
        <v>53227.798</v>
      </c>
    </row>
    <row r="536" spans="1:10" ht="22.5" customHeight="1">
      <c r="A536" s="130"/>
      <c r="B536" s="131"/>
      <c r="C536" s="132"/>
      <c r="D536" s="132"/>
      <c r="E536" s="133"/>
      <c r="F536" s="33" t="s">
        <v>309</v>
      </c>
      <c r="G536" s="122">
        <f>SUM(G49)</f>
        <v>132045</v>
      </c>
      <c r="H536" s="122">
        <f>SUM(H49)</f>
        <v>132029</v>
      </c>
      <c r="I536" s="129">
        <f>SUM(G48)</f>
        <v>1704.737</v>
      </c>
      <c r="J536" s="129">
        <f>SUM(H48)</f>
        <v>1812.7</v>
      </c>
    </row>
    <row r="537" spans="1:10" ht="12.75">
      <c r="A537" s="134">
        <v>2</v>
      </c>
      <c r="B537" s="119" t="s">
        <v>284</v>
      </c>
      <c r="C537" s="120"/>
      <c r="D537" s="120"/>
      <c r="E537" s="121"/>
      <c r="F537" s="33" t="s">
        <v>306</v>
      </c>
      <c r="G537" s="122">
        <f>SUM(G213+G230+G239+G249+G267+G285+G295+G304+G313+G323+G329+G339+G349+G359+G369+G378+G394+G398+G407+G421+G442+G446+G454+G459+G473+G487+G496)</f>
        <v>179856</v>
      </c>
      <c r="H537" s="122">
        <f>SUM(H213+H230+H239+H249+H267+H285+H295+H304+H313+H323+H329+H339+H349+H359+H369+H378+H394+H398+H407+H421+H442+H446+H454+H459+H473+H487+H496)</f>
        <v>186335</v>
      </c>
      <c r="I537" s="123">
        <f>SUM(G215+G231+G241+G251+G269+G287+G297+G305+G315+G325+G331+G341+G351+G361+G371+G379+G395+G399+G409+G423+G443+G447+G455+G461+G475+G489+G497)</f>
        <v>63770.824029999996</v>
      </c>
      <c r="J537" s="123">
        <f>SUM(H215+H231+H241+H251+H269+H287+H297+H305+H315+H325+H331+H341+H351+H361+H371+H379+H395+H399+H409+H423+H443+H447+H455+H461+H475+H489+H497)</f>
        <v>59642.66943</v>
      </c>
    </row>
    <row r="538" spans="1:10" ht="12.75">
      <c r="A538" s="135"/>
      <c r="B538" s="131"/>
      <c r="C538" s="132"/>
      <c r="D538" s="132"/>
      <c r="E538" s="133"/>
      <c r="F538" s="33" t="s">
        <v>307</v>
      </c>
      <c r="G538" s="122">
        <f>SUM(G214+G240+G250+G268+G286+G296+G314+G324+G330+G340+G350+G360+G370+G408+G422+G460+G474+G488)</f>
        <v>39563</v>
      </c>
      <c r="H538" s="122">
        <f>SUM(H214+H240+H250+H268+H286+H296+H314+H324+H330+H340+H350+H360+H370+H408+H422+H460+H474+H488)</f>
        <v>39269</v>
      </c>
      <c r="I538" s="128"/>
      <c r="J538" s="128"/>
    </row>
    <row r="539" spans="1:10" ht="12.75" customHeight="1">
      <c r="A539" s="136">
        <v>3</v>
      </c>
      <c r="B539" s="137" t="s">
        <v>285</v>
      </c>
      <c r="C539" s="138"/>
      <c r="D539" s="138"/>
      <c r="E539" s="139"/>
      <c r="F539" s="122" t="s">
        <v>304</v>
      </c>
      <c r="G539" s="122">
        <f>G115</f>
        <v>20500</v>
      </c>
      <c r="H539" s="122">
        <f>H115</f>
        <v>22756</v>
      </c>
      <c r="I539" s="129">
        <f>SUM(G114)</f>
        <v>86668.673</v>
      </c>
      <c r="J539" s="129">
        <f>SUM(H114)</f>
        <v>87207.483</v>
      </c>
    </row>
    <row r="540" spans="1:10" ht="48.75" customHeight="1">
      <c r="A540" s="136">
        <v>4</v>
      </c>
      <c r="B540" s="137" t="s">
        <v>286</v>
      </c>
      <c r="C540" s="138"/>
      <c r="D540" s="138"/>
      <c r="E540" s="139"/>
      <c r="F540" s="122" t="s">
        <v>310</v>
      </c>
      <c r="G540" s="122">
        <f>SUM(G132+G128)</f>
        <v>34</v>
      </c>
      <c r="H540" s="122">
        <f>SUM(H132+H128)</f>
        <v>34</v>
      </c>
      <c r="I540" s="129">
        <f>SUM(G131+G127)</f>
        <v>24800</v>
      </c>
      <c r="J540" s="129">
        <f>SUM(H131+H127)</f>
        <v>24538.04634</v>
      </c>
    </row>
    <row r="541" spans="1:10" ht="35.25" customHeight="1">
      <c r="A541" s="134">
        <v>5</v>
      </c>
      <c r="B541" s="119" t="s">
        <v>287</v>
      </c>
      <c r="C541" s="120"/>
      <c r="D541" s="120"/>
      <c r="E541" s="121"/>
      <c r="F541" s="33" t="s">
        <v>311</v>
      </c>
      <c r="G541" s="122">
        <f>SUM(G168+G174)</f>
        <v>897</v>
      </c>
      <c r="H541" s="122">
        <f>SUM(H168+H174)</f>
        <v>907</v>
      </c>
      <c r="I541" s="129">
        <f>SUM(G167+G172)</f>
        <v>95492.588</v>
      </c>
      <c r="J541" s="129">
        <f>SUM(H167+H172)</f>
        <v>94078.07763</v>
      </c>
    </row>
    <row r="542" spans="1:10" ht="38.25" customHeight="1">
      <c r="A542" s="135"/>
      <c r="B542" s="131"/>
      <c r="C542" s="132"/>
      <c r="D542" s="132"/>
      <c r="E542" s="133"/>
      <c r="F542" s="33" t="s">
        <v>35</v>
      </c>
      <c r="G542" s="122">
        <f>SUM(G175)</f>
        <v>1210</v>
      </c>
      <c r="H542" s="122">
        <f>SUM(H175)</f>
        <v>1201</v>
      </c>
      <c r="I542" s="129">
        <f>SUM(G173)</f>
        <v>10898.486</v>
      </c>
      <c r="J542" s="129">
        <f>SUM(H173)</f>
        <v>10207.742</v>
      </c>
    </row>
    <row r="543" spans="1:10" ht="35.25" customHeight="1">
      <c r="A543" s="136">
        <v>6</v>
      </c>
      <c r="B543" s="137" t="s">
        <v>288</v>
      </c>
      <c r="C543" s="138"/>
      <c r="D543" s="138"/>
      <c r="E543" s="139"/>
      <c r="F543" s="33" t="s">
        <v>276</v>
      </c>
      <c r="G543" s="122">
        <f>SUM(G4+G226+G234+G244+G258+G262+G280+G290+G300+G308+G318+G334+G344+G354+G374+G382+G386+G390+G402+G412+G416+G426+G430+G434+G450+G464+G478+G482+G492)</f>
        <v>86705</v>
      </c>
      <c r="H543" s="122">
        <f>SUM(H4+H226+H234+H244+H258+H262+H280+H290+H300+H308+H318+H334+H344+H354+H374+H382+H386+H390+H402+H412+H416+H426+H430+H434+H450+H464+H478+H482+H492)</f>
        <v>87758</v>
      </c>
      <c r="I543" s="129">
        <f>SUM(G3+G227+G235+G245+G259+G263+G281+G291+G301+G309+G319+G335+G345+G355+G375+G383+G387+G391+G403+G413+G417+G427+G431+G435+G451+G465+G479+G483+G493)</f>
        <v>47062.63325</v>
      </c>
      <c r="J543" s="129">
        <f>SUM(H3+H227+H235+H245+H259+H263+H281+H291+H301+H309+H319+H335+H345+H355+H375+H383+H387+H391+H403+H413+H417+H427+H431+H435+H451+H465+H479+H483+H493)</f>
        <v>46514.54787999999</v>
      </c>
    </row>
    <row r="544" spans="1:10" ht="35.25" customHeight="1">
      <c r="A544" s="136">
        <v>7</v>
      </c>
      <c r="B544" s="137" t="s">
        <v>289</v>
      </c>
      <c r="C544" s="138"/>
      <c r="D544" s="138"/>
      <c r="E544" s="139"/>
      <c r="F544" s="33" t="s">
        <v>312</v>
      </c>
      <c r="G544" s="140">
        <f>SUM(G187+G92)</f>
        <v>115642</v>
      </c>
      <c r="H544" s="140">
        <f>SUM(H187+H92)</f>
        <v>138498</v>
      </c>
      <c r="I544" s="129">
        <f>SUM(G186+G93)</f>
        <v>63451.67942</v>
      </c>
      <c r="J544" s="129">
        <f>SUM(H186+H93)</f>
        <v>63352.959</v>
      </c>
    </row>
    <row r="545" spans="1:10" ht="33.75">
      <c r="A545" s="136">
        <v>8</v>
      </c>
      <c r="B545" s="137" t="s">
        <v>290</v>
      </c>
      <c r="C545" s="138"/>
      <c r="D545" s="138"/>
      <c r="E545" s="139"/>
      <c r="F545" s="33" t="s">
        <v>312</v>
      </c>
      <c r="G545" s="122">
        <f>SUM(G94)</f>
        <v>8900</v>
      </c>
      <c r="H545" s="122">
        <f>SUM(H94)</f>
        <v>8900</v>
      </c>
      <c r="I545" s="141">
        <f>SUM(G95)</f>
        <v>1653.19</v>
      </c>
      <c r="J545" s="141">
        <f>SUM(H95)</f>
        <v>1662.4</v>
      </c>
    </row>
    <row r="546" spans="1:10" ht="24.75" customHeight="1">
      <c r="A546" s="136">
        <v>9</v>
      </c>
      <c r="B546" s="137" t="s">
        <v>291</v>
      </c>
      <c r="C546" s="138"/>
      <c r="D546" s="138"/>
      <c r="E546" s="139"/>
      <c r="F546" s="33" t="s">
        <v>305</v>
      </c>
      <c r="G546" s="122">
        <f>SUM(G180)</f>
        <v>200</v>
      </c>
      <c r="H546" s="122">
        <f>SUM(H180)</f>
        <v>299</v>
      </c>
      <c r="I546" s="129">
        <f>SUM(G178)</f>
        <v>20744.621</v>
      </c>
      <c r="J546" s="129">
        <f>SUM(H178)</f>
        <v>18865.9</v>
      </c>
    </row>
    <row r="547" spans="1:10" ht="24.75" customHeight="1">
      <c r="A547" s="136">
        <v>10</v>
      </c>
      <c r="B547" s="137" t="s">
        <v>292</v>
      </c>
      <c r="C547" s="138"/>
      <c r="D547" s="138"/>
      <c r="E547" s="139"/>
      <c r="F547" s="33" t="s">
        <v>308</v>
      </c>
      <c r="G547" s="122">
        <f>SUM(G8)</f>
        <v>85</v>
      </c>
      <c r="H547" s="122">
        <f>SUM(H8)</f>
        <v>83</v>
      </c>
      <c r="I547" s="141">
        <f>SUM(G7)</f>
        <v>241.51</v>
      </c>
      <c r="J547" s="141">
        <f>SUM(H7)</f>
        <v>241.51</v>
      </c>
    </row>
    <row r="548" spans="1:10" ht="24.75" customHeight="1">
      <c r="A548" s="136">
        <v>11</v>
      </c>
      <c r="B548" s="137" t="s">
        <v>293</v>
      </c>
      <c r="C548" s="138"/>
      <c r="D548" s="138"/>
      <c r="E548" s="139"/>
      <c r="F548" s="122" t="s">
        <v>310</v>
      </c>
      <c r="G548" s="122">
        <f>SUM(G203)</f>
        <v>400</v>
      </c>
      <c r="H548" s="122">
        <f>SUM(H203)</f>
        <v>418</v>
      </c>
      <c r="I548" s="142">
        <f>SUM(G206)</f>
        <v>11359.06828</v>
      </c>
      <c r="J548" s="142">
        <f>SUM(H206)</f>
        <v>11359.06828</v>
      </c>
    </row>
    <row r="549" spans="1:10" ht="25.5" customHeight="1">
      <c r="A549" s="136">
        <v>12</v>
      </c>
      <c r="B549" s="137" t="s">
        <v>294</v>
      </c>
      <c r="C549" s="138"/>
      <c r="D549" s="138"/>
      <c r="E549" s="139"/>
      <c r="F549" s="33" t="s">
        <v>313</v>
      </c>
      <c r="G549" s="122">
        <f>SUM(G210)</f>
        <v>800000</v>
      </c>
      <c r="H549" s="122">
        <f>SUM(H210)</f>
        <v>772956</v>
      </c>
      <c r="I549" s="129">
        <f>SUM(G211)</f>
        <v>191604.15069</v>
      </c>
      <c r="J549" s="129">
        <f>SUM(H211)</f>
        <v>187195.23541</v>
      </c>
    </row>
    <row r="550" spans="1:10" ht="12.75" customHeight="1">
      <c r="A550" s="134">
        <v>13</v>
      </c>
      <c r="B550" s="119" t="s">
        <v>295</v>
      </c>
      <c r="C550" s="120"/>
      <c r="D550" s="120"/>
      <c r="E550" s="121"/>
      <c r="F550" s="33" t="s">
        <v>316</v>
      </c>
      <c r="G550" s="143">
        <f aca="true" t="shared" si="8" ref="G550:H553">SUM(G153)</f>
        <v>16134</v>
      </c>
      <c r="H550" s="143">
        <f t="shared" si="8"/>
        <v>16134</v>
      </c>
      <c r="I550" s="144">
        <f>SUM(G147+G201)</f>
        <v>9648.421</v>
      </c>
      <c r="J550" s="144">
        <f>SUM(H147+H201)</f>
        <v>9145.63909</v>
      </c>
    </row>
    <row r="551" spans="1:10" ht="12.75" customHeight="1">
      <c r="A551" s="145"/>
      <c r="B551" s="125"/>
      <c r="C551" s="126"/>
      <c r="D551" s="126"/>
      <c r="E551" s="127"/>
      <c r="F551" s="33" t="s">
        <v>317</v>
      </c>
      <c r="G551" s="143">
        <f t="shared" si="8"/>
        <v>6</v>
      </c>
      <c r="H551" s="143">
        <f t="shared" si="8"/>
        <v>6</v>
      </c>
      <c r="I551" s="146"/>
      <c r="J551" s="146"/>
    </row>
    <row r="552" spans="1:10" ht="23.25" customHeight="1">
      <c r="A552" s="145"/>
      <c r="B552" s="125"/>
      <c r="C552" s="126"/>
      <c r="D552" s="126"/>
      <c r="E552" s="127"/>
      <c r="F552" s="33" t="s">
        <v>318</v>
      </c>
      <c r="G552" s="143">
        <f t="shared" si="8"/>
        <v>8015</v>
      </c>
      <c r="H552" s="143">
        <f t="shared" si="8"/>
        <v>8015</v>
      </c>
      <c r="I552" s="146"/>
      <c r="J552" s="146"/>
    </row>
    <row r="553" spans="1:10" ht="12.75" customHeight="1">
      <c r="A553" s="145"/>
      <c r="B553" s="125"/>
      <c r="C553" s="126"/>
      <c r="D553" s="126"/>
      <c r="E553" s="127"/>
      <c r="F553" s="33" t="s">
        <v>317</v>
      </c>
      <c r="G553" s="143">
        <f t="shared" si="8"/>
        <v>125</v>
      </c>
      <c r="H553" s="143">
        <f t="shared" si="8"/>
        <v>125</v>
      </c>
      <c r="I553" s="146"/>
      <c r="J553" s="146"/>
    </row>
    <row r="554" spans="1:10" ht="12.75" customHeight="1">
      <c r="A554" s="135"/>
      <c r="B554" s="131"/>
      <c r="C554" s="132"/>
      <c r="D554" s="132"/>
      <c r="E554" s="133"/>
      <c r="F554" s="33" t="s">
        <v>319</v>
      </c>
      <c r="G554" s="122">
        <v>365</v>
      </c>
      <c r="H554" s="122">
        <v>365</v>
      </c>
      <c r="I554" s="147"/>
      <c r="J554" s="147"/>
    </row>
    <row r="555" spans="1:10" ht="23.25" customHeight="1">
      <c r="A555" s="134">
        <v>14</v>
      </c>
      <c r="B555" s="119" t="s">
        <v>296</v>
      </c>
      <c r="C555" s="120"/>
      <c r="D555" s="120"/>
      <c r="E555" s="121"/>
      <c r="F555" s="33" t="s">
        <v>318</v>
      </c>
      <c r="G555" s="122">
        <f aca="true" t="shared" si="9" ref="G555:H559">SUM(G195)</f>
        <v>113890</v>
      </c>
      <c r="H555" s="122">
        <f t="shared" si="9"/>
        <v>113890</v>
      </c>
      <c r="I555" s="144">
        <f>SUM(G188)</f>
        <v>55870.63828</v>
      </c>
      <c r="J555" s="148">
        <f>SUM(H188)</f>
        <v>54095.13646</v>
      </c>
    </row>
    <row r="556" spans="1:10" ht="12.75">
      <c r="A556" s="145"/>
      <c r="B556" s="125"/>
      <c r="C556" s="126"/>
      <c r="D556" s="126"/>
      <c r="E556" s="127"/>
      <c r="F556" s="33" t="s">
        <v>316</v>
      </c>
      <c r="G556" s="33">
        <f t="shared" si="9"/>
        <v>42398</v>
      </c>
      <c r="H556" s="33">
        <f t="shared" si="9"/>
        <v>42398</v>
      </c>
      <c r="I556" s="146"/>
      <c r="J556" s="149"/>
    </row>
    <row r="557" spans="1:10" ht="12.75">
      <c r="A557" s="145"/>
      <c r="B557" s="125"/>
      <c r="C557" s="126"/>
      <c r="D557" s="126"/>
      <c r="E557" s="127"/>
      <c r="F557" s="33" t="s">
        <v>320</v>
      </c>
      <c r="G557" s="33">
        <f t="shared" si="9"/>
        <v>2168.4</v>
      </c>
      <c r="H557" s="143">
        <f t="shared" si="9"/>
        <v>2069</v>
      </c>
      <c r="I557" s="146"/>
      <c r="J557" s="149"/>
    </row>
    <row r="558" spans="1:10" ht="12.75">
      <c r="A558" s="145"/>
      <c r="B558" s="125"/>
      <c r="C558" s="126"/>
      <c r="D558" s="126"/>
      <c r="E558" s="127"/>
      <c r="F558" s="33" t="s">
        <v>320</v>
      </c>
      <c r="G558" s="33">
        <f t="shared" si="9"/>
        <v>280.7</v>
      </c>
      <c r="H558" s="33">
        <f t="shared" si="9"/>
        <v>301.56</v>
      </c>
      <c r="I558" s="146"/>
      <c r="J558" s="149"/>
    </row>
    <row r="559" spans="1:10" ht="12.75">
      <c r="A559" s="135"/>
      <c r="B559" s="131"/>
      <c r="C559" s="132"/>
      <c r="D559" s="132"/>
      <c r="E559" s="133"/>
      <c r="F559" s="33" t="s">
        <v>317</v>
      </c>
      <c r="G559" s="33">
        <f t="shared" si="9"/>
        <v>91774</v>
      </c>
      <c r="H559" s="33">
        <f t="shared" si="9"/>
        <v>98457</v>
      </c>
      <c r="I559" s="147"/>
      <c r="J559" s="150"/>
    </row>
    <row r="560" spans="1:10" ht="12.75" customHeight="1">
      <c r="A560" s="136">
        <v>15</v>
      </c>
      <c r="B560" s="137" t="s">
        <v>297</v>
      </c>
      <c r="C560" s="138"/>
      <c r="D560" s="138"/>
      <c r="E560" s="139"/>
      <c r="F560" s="33" t="s">
        <v>298</v>
      </c>
      <c r="G560" s="122">
        <f>SUM(G110)</f>
        <v>20000</v>
      </c>
      <c r="H560" s="122">
        <f>SUM(H110)</f>
        <v>20000</v>
      </c>
      <c r="I560" s="143">
        <f>SUM(G109)</f>
        <v>110</v>
      </c>
      <c r="J560" s="143">
        <f>SUM(H109)</f>
        <v>110</v>
      </c>
    </row>
    <row r="561" spans="1:10" ht="12.75">
      <c r="A561" s="31"/>
      <c r="B561" s="31"/>
      <c r="C561" s="31"/>
      <c r="D561" s="31"/>
      <c r="E561" s="21"/>
      <c r="F561" s="21"/>
      <c r="G561" s="21"/>
      <c r="H561" s="21"/>
      <c r="I561" s="151"/>
      <c r="J561" s="151"/>
    </row>
    <row r="562" spans="1:10" ht="12.75">
      <c r="A562" s="31"/>
      <c r="B562" s="31"/>
      <c r="C562" s="31"/>
      <c r="D562" s="31"/>
      <c r="E562" s="21"/>
      <c r="F562" s="21"/>
      <c r="G562" s="21"/>
      <c r="H562" s="21"/>
      <c r="I562" s="151">
        <f>SUM(I532+I534+I535+I536+I537+I539+I540+I541+I542+I543+I544+I545+I546+I547+I548+I549+I550+I551+I552+I553+I554+I555+I556+I557+I558+I559+I560)</f>
        <v>1542491.4587500002</v>
      </c>
      <c r="J562" s="152">
        <f>SUM(J532+J534+J535+J536+J537+J539+J540+J541+J542+J543+J544+J545+J546+J547+J548+J549+J550+J551+J552+J553+J554+J555+J556+J557+J558+J559+J560)</f>
        <v>1511722.3692099997</v>
      </c>
    </row>
    <row r="563" spans="5:10" ht="12.75">
      <c r="E563" s="21"/>
      <c r="F563" s="21"/>
      <c r="G563" s="21"/>
      <c r="H563" s="21"/>
      <c r="I563" s="21"/>
      <c r="J563" s="21"/>
    </row>
    <row r="564" spans="5:10" ht="12.75">
      <c r="E564" s="21"/>
      <c r="F564" s="21"/>
      <c r="G564" s="21"/>
      <c r="H564" s="21"/>
      <c r="I564" s="21"/>
      <c r="J564" s="21"/>
    </row>
    <row r="565" spans="5:10" ht="12.75">
      <c r="E565" s="153">
        <v>1455740.59324</v>
      </c>
      <c r="F565" s="21" t="s">
        <v>321</v>
      </c>
      <c r="G565" s="21"/>
      <c r="H565" s="21"/>
      <c r="I565" s="154"/>
      <c r="J565" s="21"/>
    </row>
    <row r="566" spans="5:10" ht="22.5">
      <c r="E566" s="21">
        <v>27480.36348</v>
      </c>
      <c r="F566" s="21" t="s">
        <v>322</v>
      </c>
      <c r="G566" s="21"/>
      <c r="H566" s="21"/>
      <c r="I566" s="21"/>
      <c r="J566" s="21"/>
    </row>
    <row r="567" spans="5:10" ht="12.75">
      <c r="E567" s="153">
        <v>12495</v>
      </c>
      <c r="F567" s="21" t="s">
        <v>323</v>
      </c>
      <c r="G567" s="21"/>
      <c r="H567" s="21"/>
      <c r="I567" s="21"/>
      <c r="J567" s="21"/>
    </row>
    <row r="568" spans="5:10" ht="12.75">
      <c r="E568" s="21">
        <v>56576.866</v>
      </c>
      <c r="F568" s="21" t="s">
        <v>324</v>
      </c>
      <c r="G568" s="21"/>
      <c r="H568" s="21"/>
      <c r="I568" s="153">
        <f>SUM(E569-I562)</f>
        <v>9801.363969999831</v>
      </c>
      <c r="J568" s="21" t="s">
        <v>327</v>
      </c>
    </row>
    <row r="569" spans="5:10" ht="12.75">
      <c r="E569" s="153">
        <f>SUM(E565:E568)</f>
        <v>1552292.82272</v>
      </c>
      <c r="F569" s="21" t="s">
        <v>275</v>
      </c>
      <c r="G569" s="21"/>
      <c r="H569" s="21"/>
      <c r="I569" s="21"/>
      <c r="J569" s="21"/>
    </row>
    <row r="570" spans="5:10" ht="22.5">
      <c r="E570" s="21"/>
      <c r="F570" s="21"/>
      <c r="G570" s="21"/>
      <c r="H570" s="21"/>
      <c r="I570" s="21">
        <v>9582.72291</v>
      </c>
      <c r="J570" s="21" t="s">
        <v>325</v>
      </c>
    </row>
    <row r="571" spans="5:10" ht="12.75">
      <c r="E571" s="21"/>
      <c r="F571" s="21"/>
      <c r="G571" s="21"/>
      <c r="H571" s="21"/>
      <c r="I571" s="153">
        <f>SUM(I568-I570)</f>
        <v>218.64105999983076</v>
      </c>
      <c r="J571" s="21" t="s">
        <v>326</v>
      </c>
    </row>
    <row r="572" spans="5:10" ht="12.75">
      <c r="E572" s="21"/>
      <c r="F572" s="21"/>
      <c r="G572" s="21"/>
      <c r="H572" s="21"/>
      <c r="I572" s="21"/>
      <c r="J572" s="21"/>
    </row>
    <row r="573" spans="5:10" ht="12.75">
      <c r="E573" s="21"/>
      <c r="F573" s="21"/>
      <c r="G573" s="21"/>
      <c r="H573" s="21"/>
      <c r="I573" s="21"/>
      <c r="J573" s="21"/>
    </row>
    <row r="574" spans="5:10" ht="12.75">
      <c r="E574" s="21"/>
      <c r="F574" s="21"/>
      <c r="G574" s="21"/>
      <c r="H574" s="21"/>
      <c r="I574" s="21"/>
      <c r="J574" s="21"/>
    </row>
    <row r="575" spans="5:10" ht="12.75">
      <c r="E575" s="21"/>
      <c r="F575" s="21"/>
      <c r="G575" s="21"/>
      <c r="H575" s="21"/>
      <c r="I575" s="21"/>
      <c r="J575" s="21"/>
    </row>
    <row r="576" spans="5:10" ht="12.75">
      <c r="E576" s="21"/>
      <c r="F576" s="21"/>
      <c r="G576" s="21"/>
      <c r="H576" s="21"/>
      <c r="I576" s="21"/>
      <c r="J576" s="21"/>
    </row>
    <row r="577" spans="5:10" ht="12.75">
      <c r="E577" s="21"/>
      <c r="F577" s="21"/>
      <c r="G577" s="21"/>
      <c r="H577" s="21"/>
      <c r="I577" s="21"/>
      <c r="J577" s="21"/>
    </row>
    <row r="578" spans="5:10" ht="12.75">
      <c r="E578" s="21"/>
      <c r="F578" s="21"/>
      <c r="G578" s="21"/>
      <c r="H578" s="21"/>
      <c r="I578" s="21"/>
      <c r="J578" s="21"/>
    </row>
    <row r="579" spans="5:10" ht="12.75">
      <c r="E579" s="21"/>
      <c r="F579" s="21"/>
      <c r="G579" s="21"/>
      <c r="H579" s="21"/>
      <c r="I579" s="21"/>
      <c r="J579" s="21"/>
    </row>
    <row r="580" spans="5:10" ht="12.75">
      <c r="E580" s="21"/>
      <c r="F580" s="21"/>
      <c r="G580" s="21"/>
      <c r="H580" s="21"/>
      <c r="I580" s="21"/>
      <c r="J580" s="21"/>
    </row>
    <row r="581" spans="5:10" ht="12.75">
      <c r="E581" s="21"/>
      <c r="F581" s="21"/>
      <c r="G581" s="21"/>
      <c r="H581" s="21"/>
      <c r="I581" s="21"/>
      <c r="J581" s="21"/>
    </row>
    <row r="582" spans="5:10" ht="12.75">
      <c r="E582" s="21"/>
      <c r="F582" s="21"/>
      <c r="G582" s="21"/>
      <c r="H582" s="21"/>
      <c r="I582" s="21"/>
      <c r="J582" s="21"/>
    </row>
    <row r="583" spans="5:10" ht="12.75">
      <c r="E583" s="21"/>
      <c r="F583" s="21"/>
      <c r="G583" s="21"/>
      <c r="H583" s="21"/>
      <c r="I583" s="21"/>
      <c r="J583" s="21"/>
    </row>
    <row r="584" spans="5:10" ht="12.75">
      <c r="E584" s="21"/>
      <c r="F584" s="21"/>
      <c r="G584" s="21"/>
      <c r="H584" s="21"/>
      <c r="I584" s="21"/>
      <c r="J584" s="21"/>
    </row>
    <row r="585" spans="5:10" ht="12.75">
      <c r="E585" s="21"/>
      <c r="F585" s="21"/>
      <c r="G585" s="21"/>
      <c r="H585" s="21"/>
      <c r="I585" s="21"/>
      <c r="J585" s="21"/>
    </row>
    <row r="586" spans="5:10" ht="12.75">
      <c r="E586" s="21"/>
      <c r="F586" s="21"/>
      <c r="G586" s="21"/>
      <c r="H586" s="21"/>
      <c r="I586" s="21"/>
      <c r="J586" s="21"/>
    </row>
    <row r="587" spans="5:10" ht="12.75">
      <c r="E587" s="21"/>
      <c r="F587" s="21"/>
      <c r="G587" s="21"/>
      <c r="H587" s="21"/>
      <c r="I587" s="21"/>
      <c r="J587" s="21"/>
    </row>
    <row r="588" spans="5:10" ht="12.75">
      <c r="E588" s="21"/>
      <c r="F588" s="21"/>
      <c r="G588" s="21"/>
      <c r="H588" s="21"/>
      <c r="I588" s="21"/>
      <c r="J588" s="21"/>
    </row>
    <row r="589" spans="5:10" ht="12.75">
      <c r="E589" s="21"/>
      <c r="F589" s="21"/>
      <c r="G589" s="21"/>
      <c r="H589" s="21"/>
      <c r="I589" s="21"/>
      <c r="J589" s="21"/>
    </row>
    <row r="590" spans="5:10" ht="12.75">
      <c r="E590" s="21"/>
      <c r="F590" s="21"/>
      <c r="G590" s="21"/>
      <c r="H590" s="21"/>
      <c r="I590" s="21"/>
      <c r="J590" s="21"/>
    </row>
    <row r="591" spans="5:10" ht="12.75">
      <c r="E591" s="21"/>
      <c r="F591" s="21"/>
      <c r="G591" s="21"/>
      <c r="H591" s="21"/>
      <c r="I591" s="21"/>
      <c r="J591" s="21"/>
    </row>
    <row r="592" spans="5:10" ht="12.75">
      <c r="E592" s="21"/>
      <c r="F592" s="21"/>
      <c r="G592" s="21"/>
      <c r="H592" s="21"/>
      <c r="I592" s="21"/>
      <c r="J592" s="21"/>
    </row>
    <row r="593" spans="5:10" ht="12.75">
      <c r="E593" s="21"/>
      <c r="F593" s="21"/>
      <c r="G593" s="21"/>
      <c r="H593" s="21"/>
      <c r="I593" s="21"/>
      <c r="J593" s="21"/>
    </row>
    <row r="594" spans="5:10" ht="12.75">
      <c r="E594" s="21"/>
      <c r="F594" s="21"/>
      <c r="G594" s="21"/>
      <c r="H594" s="21"/>
      <c r="I594" s="21"/>
      <c r="J594" s="21"/>
    </row>
    <row r="595" spans="5:10" ht="12.75">
      <c r="E595" s="21"/>
      <c r="F595" s="21"/>
      <c r="G595" s="21"/>
      <c r="H595" s="21"/>
      <c r="I595" s="21"/>
      <c r="J595" s="21"/>
    </row>
    <row r="596" spans="5:10" ht="12.75">
      <c r="E596" s="21"/>
      <c r="F596" s="21"/>
      <c r="G596" s="21"/>
      <c r="H596" s="21"/>
      <c r="I596" s="21"/>
      <c r="J596" s="21"/>
    </row>
    <row r="597" spans="5:10" ht="12.75">
      <c r="E597" s="21"/>
      <c r="F597" s="21"/>
      <c r="G597" s="21"/>
      <c r="H597" s="21"/>
      <c r="I597" s="21"/>
      <c r="J597" s="21"/>
    </row>
    <row r="598" spans="5:10" ht="12.75">
      <c r="E598" s="21"/>
      <c r="F598" s="21"/>
      <c r="G598" s="21"/>
      <c r="H598" s="21"/>
      <c r="I598" s="21"/>
      <c r="J598" s="21"/>
    </row>
    <row r="599" spans="5:10" ht="12.75">
      <c r="E599" s="21"/>
      <c r="F599" s="21"/>
      <c r="G599" s="21"/>
      <c r="H599" s="21"/>
      <c r="I599" s="21"/>
      <c r="J599" s="21"/>
    </row>
    <row r="600" spans="5:10" ht="12.75">
      <c r="E600" s="21"/>
      <c r="F600" s="21"/>
      <c r="G600" s="21"/>
      <c r="H600" s="21"/>
      <c r="I600" s="21"/>
      <c r="J600" s="21"/>
    </row>
    <row r="601" spans="5:10" ht="12.75">
      <c r="E601" s="21"/>
      <c r="F601" s="21"/>
      <c r="G601" s="21"/>
      <c r="H601" s="21"/>
      <c r="I601" s="21"/>
      <c r="J601" s="21"/>
    </row>
    <row r="602" spans="5:10" ht="12.75">
      <c r="E602" s="21"/>
      <c r="F602" s="21"/>
      <c r="G602" s="21"/>
      <c r="H602" s="21"/>
      <c r="I602" s="21"/>
      <c r="J602" s="21"/>
    </row>
    <row r="603" spans="5:10" ht="12.75">
      <c r="E603" s="21"/>
      <c r="F603" s="21"/>
      <c r="G603" s="21"/>
      <c r="H603" s="21"/>
      <c r="I603" s="21"/>
      <c r="J603" s="21"/>
    </row>
    <row r="604" spans="5:10" ht="12.75">
      <c r="E604" s="21"/>
      <c r="F604" s="21"/>
      <c r="G604" s="21"/>
      <c r="H604" s="21"/>
      <c r="I604" s="21"/>
      <c r="J604" s="21"/>
    </row>
    <row r="605" spans="5:10" ht="12.75">
      <c r="E605" s="21"/>
      <c r="F605" s="21"/>
      <c r="G605" s="21"/>
      <c r="H605" s="21"/>
      <c r="I605" s="21"/>
      <c r="J605" s="21"/>
    </row>
    <row r="606" spans="5:10" ht="12.75">
      <c r="E606" s="21"/>
      <c r="F606" s="21"/>
      <c r="G606" s="21"/>
      <c r="H606" s="21"/>
      <c r="I606" s="21"/>
      <c r="J606" s="21"/>
    </row>
    <row r="607" spans="5:10" ht="12.75">
      <c r="E607" s="21"/>
      <c r="F607" s="21"/>
      <c r="G607" s="21"/>
      <c r="H607" s="21"/>
      <c r="I607" s="21"/>
      <c r="J607" s="21"/>
    </row>
    <row r="608" spans="5:10" ht="12.75">
      <c r="E608" s="21"/>
      <c r="F608" s="21"/>
      <c r="G608" s="21"/>
      <c r="H608" s="21"/>
      <c r="I608" s="21"/>
      <c r="J608" s="21"/>
    </row>
    <row r="609" spans="5:10" ht="12.75">
      <c r="E609" s="21"/>
      <c r="F609" s="21"/>
      <c r="G609" s="21"/>
      <c r="H609" s="21"/>
      <c r="I609" s="21"/>
      <c r="J609" s="21"/>
    </row>
    <row r="610" spans="5:10" ht="12.75">
      <c r="E610" s="21"/>
      <c r="F610" s="21"/>
      <c r="G610" s="21"/>
      <c r="H610" s="21"/>
      <c r="I610" s="21"/>
      <c r="J610" s="21"/>
    </row>
    <row r="611" spans="5:10" ht="12.75">
      <c r="E611" s="21"/>
      <c r="F611" s="21"/>
      <c r="G611" s="21"/>
      <c r="H611" s="21"/>
      <c r="I611" s="21"/>
      <c r="J611" s="21"/>
    </row>
    <row r="612" spans="5:10" ht="12.75">
      <c r="E612" s="21"/>
      <c r="F612" s="21"/>
      <c r="G612" s="21"/>
      <c r="H612" s="21"/>
      <c r="I612" s="21"/>
      <c r="J612" s="21"/>
    </row>
    <row r="613" spans="5:10" ht="12.75">
      <c r="E613" s="21"/>
      <c r="F613" s="21"/>
      <c r="G613" s="21"/>
      <c r="H613" s="21"/>
      <c r="I613" s="21"/>
      <c r="J613" s="21"/>
    </row>
    <row r="614" spans="5:10" ht="12.75">
      <c r="E614" s="21"/>
      <c r="F614" s="21"/>
      <c r="G614" s="21"/>
      <c r="H614" s="21"/>
      <c r="I614" s="21"/>
      <c r="J614" s="21"/>
    </row>
    <row r="615" spans="5:10" ht="12.75">
      <c r="E615" s="21"/>
      <c r="F615" s="21"/>
      <c r="G615" s="21"/>
      <c r="H615" s="21"/>
      <c r="I615" s="21"/>
      <c r="J615" s="21"/>
    </row>
    <row r="616" spans="5:10" ht="12.75">
      <c r="E616" s="21"/>
      <c r="F616" s="21"/>
      <c r="G616" s="21"/>
      <c r="H616" s="21"/>
      <c r="I616" s="21"/>
      <c r="J616" s="21"/>
    </row>
    <row r="617" spans="5:10" ht="12.75">
      <c r="E617" s="21"/>
      <c r="F617" s="21"/>
      <c r="G617" s="21"/>
      <c r="H617" s="21"/>
      <c r="I617" s="21"/>
      <c r="J617" s="21"/>
    </row>
    <row r="618" spans="5:10" ht="12.75">
      <c r="E618" s="21"/>
      <c r="F618" s="21"/>
      <c r="G618" s="21"/>
      <c r="H618" s="21"/>
      <c r="I618" s="21"/>
      <c r="J618" s="21"/>
    </row>
    <row r="619" spans="5:10" ht="12.75">
      <c r="E619" s="21"/>
      <c r="F619" s="21"/>
      <c r="G619" s="21"/>
      <c r="H619" s="21"/>
      <c r="I619" s="21"/>
      <c r="J619" s="21"/>
    </row>
    <row r="620" spans="5:10" ht="12.75">
      <c r="E620" s="21"/>
      <c r="F620" s="21"/>
      <c r="G620" s="21"/>
      <c r="H620" s="21"/>
      <c r="I620" s="21"/>
      <c r="J620" s="21"/>
    </row>
    <row r="621" spans="5:10" ht="12.75">
      <c r="E621" s="21"/>
      <c r="F621" s="21"/>
      <c r="G621" s="21"/>
      <c r="H621" s="21"/>
      <c r="I621" s="21"/>
      <c r="J621" s="21"/>
    </row>
    <row r="622" spans="5:10" ht="12.75">
      <c r="E622" s="21"/>
      <c r="F622" s="21"/>
      <c r="G622" s="21"/>
      <c r="H622" s="21"/>
      <c r="I622" s="21"/>
      <c r="J622" s="21"/>
    </row>
    <row r="623" spans="5:10" ht="12.75">
      <c r="E623" s="21"/>
      <c r="F623" s="21"/>
      <c r="G623" s="21"/>
      <c r="H623" s="21"/>
      <c r="I623" s="21"/>
      <c r="J623" s="21"/>
    </row>
    <row r="624" spans="5:10" ht="12.75">
      <c r="E624" s="21"/>
      <c r="F624" s="21"/>
      <c r="G624" s="21"/>
      <c r="H624" s="21"/>
      <c r="I624" s="21"/>
      <c r="J624" s="21"/>
    </row>
    <row r="625" spans="5:10" ht="12.75">
      <c r="E625" s="21"/>
      <c r="F625" s="21"/>
      <c r="G625" s="21"/>
      <c r="H625" s="21"/>
      <c r="I625" s="21"/>
      <c r="J625" s="21"/>
    </row>
    <row r="626" spans="5:10" ht="12.75">
      <c r="E626" s="21"/>
      <c r="F626" s="21"/>
      <c r="G626" s="21"/>
      <c r="H626" s="21"/>
      <c r="I626" s="21"/>
      <c r="J626" s="21"/>
    </row>
    <row r="627" spans="5:10" ht="12.75">
      <c r="E627" s="21"/>
      <c r="F627" s="21"/>
      <c r="G627" s="21"/>
      <c r="H627" s="21"/>
      <c r="I627" s="21"/>
      <c r="J627" s="21"/>
    </row>
    <row r="628" spans="5:10" ht="12.75">
      <c r="E628" s="21"/>
      <c r="F628" s="21"/>
      <c r="G628" s="21"/>
      <c r="H628" s="21"/>
      <c r="I628" s="21"/>
      <c r="J628" s="21"/>
    </row>
    <row r="629" spans="5:10" ht="12.75">
      <c r="E629" s="21"/>
      <c r="F629" s="21"/>
      <c r="G629" s="21"/>
      <c r="H629" s="21"/>
      <c r="I629" s="21"/>
      <c r="J629" s="21"/>
    </row>
    <row r="630" spans="5:10" ht="12.75">
      <c r="E630" s="21"/>
      <c r="F630" s="21"/>
      <c r="G630" s="21"/>
      <c r="H630" s="21"/>
      <c r="I630" s="21"/>
      <c r="J630" s="21"/>
    </row>
    <row r="631" spans="5:10" ht="12.75">
      <c r="E631" s="21"/>
      <c r="F631" s="21"/>
      <c r="G631" s="21"/>
      <c r="H631" s="21"/>
      <c r="I631" s="21"/>
      <c r="J631" s="21"/>
    </row>
    <row r="632" spans="5:10" ht="12.75">
      <c r="E632" s="21"/>
      <c r="F632" s="21"/>
      <c r="G632" s="21"/>
      <c r="H632" s="21"/>
      <c r="I632" s="21"/>
      <c r="J632" s="21"/>
    </row>
    <row r="633" spans="5:10" ht="12.75">
      <c r="E633" s="21"/>
      <c r="F633" s="21"/>
      <c r="G633" s="21"/>
      <c r="H633" s="21"/>
      <c r="I633" s="21"/>
      <c r="J633" s="21"/>
    </row>
    <row r="634" spans="5:10" ht="12.75">
      <c r="E634" s="21"/>
      <c r="F634" s="21"/>
      <c r="G634" s="21"/>
      <c r="H634" s="21"/>
      <c r="I634" s="21"/>
      <c r="J634" s="21"/>
    </row>
    <row r="635" spans="5:10" ht="12.75">
      <c r="E635" s="21"/>
      <c r="F635" s="21"/>
      <c r="G635" s="21"/>
      <c r="H635" s="21"/>
      <c r="I635" s="21"/>
      <c r="J635" s="21"/>
    </row>
    <row r="636" spans="5:10" ht="12.75">
      <c r="E636" s="21"/>
      <c r="F636" s="21"/>
      <c r="G636" s="21"/>
      <c r="H636" s="21"/>
      <c r="I636" s="21"/>
      <c r="J636" s="21"/>
    </row>
    <row r="637" spans="5:10" ht="12.75">
      <c r="E637" s="21"/>
      <c r="F637" s="21"/>
      <c r="G637" s="21"/>
      <c r="H637" s="21"/>
      <c r="I637" s="21"/>
      <c r="J637" s="21"/>
    </row>
    <row r="638" spans="5:10" ht="12.75">
      <c r="E638" s="21"/>
      <c r="F638" s="21"/>
      <c r="G638" s="21"/>
      <c r="H638" s="21"/>
      <c r="I638" s="21"/>
      <c r="J638" s="21"/>
    </row>
    <row r="639" spans="5:10" ht="12.75">
      <c r="E639" s="21"/>
      <c r="F639" s="21"/>
      <c r="G639" s="21"/>
      <c r="H639" s="21"/>
      <c r="I639" s="21"/>
      <c r="J639" s="21"/>
    </row>
    <row r="640" spans="5:10" ht="12.75">
      <c r="E640" s="21"/>
      <c r="F640" s="21"/>
      <c r="G640" s="21"/>
      <c r="H640" s="21"/>
      <c r="I640" s="21"/>
      <c r="J640" s="21"/>
    </row>
    <row r="641" spans="5:10" ht="12.75">
      <c r="E641" s="21"/>
      <c r="F641" s="21"/>
      <c r="G641" s="21"/>
      <c r="H641" s="21"/>
      <c r="I641" s="21"/>
      <c r="J641" s="21"/>
    </row>
    <row r="642" spans="5:10" ht="12.75">
      <c r="E642" s="21"/>
      <c r="F642" s="21"/>
      <c r="G642" s="21"/>
      <c r="H642" s="21"/>
      <c r="I642" s="21"/>
      <c r="J642" s="21"/>
    </row>
    <row r="643" spans="5:10" ht="12.75">
      <c r="E643" s="21"/>
      <c r="F643" s="21"/>
      <c r="G643" s="21"/>
      <c r="H643" s="21"/>
      <c r="I643" s="21"/>
      <c r="J643" s="21"/>
    </row>
    <row r="644" spans="5:10" ht="12.75">
      <c r="E644" s="21"/>
      <c r="F644" s="21"/>
      <c r="G644" s="21"/>
      <c r="H644" s="21"/>
      <c r="I644" s="21"/>
      <c r="J644" s="21"/>
    </row>
    <row r="645" spans="5:10" ht="12.75">
      <c r="E645" s="21"/>
      <c r="F645" s="21"/>
      <c r="G645" s="21"/>
      <c r="H645" s="21"/>
      <c r="I645" s="21"/>
      <c r="J645" s="21"/>
    </row>
    <row r="646" spans="5:10" ht="12.75">
      <c r="E646" s="21"/>
      <c r="F646" s="21"/>
      <c r="G646" s="21"/>
      <c r="H646" s="21"/>
      <c r="I646" s="21"/>
      <c r="J646" s="21"/>
    </row>
    <row r="647" spans="5:10" ht="12.75">
      <c r="E647" s="21"/>
      <c r="F647" s="21"/>
      <c r="G647" s="21"/>
      <c r="H647" s="21"/>
      <c r="I647" s="21"/>
      <c r="J647" s="21"/>
    </row>
    <row r="648" spans="5:10" ht="12.75">
      <c r="E648" s="21"/>
      <c r="F648" s="21"/>
      <c r="G648" s="21"/>
      <c r="H648" s="21"/>
      <c r="I648" s="21"/>
      <c r="J648" s="21"/>
    </row>
    <row r="649" spans="5:10" ht="12.75">
      <c r="E649" s="21"/>
      <c r="F649" s="21"/>
      <c r="G649" s="21"/>
      <c r="H649" s="21"/>
      <c r="I649" s="21"/>
      <c r="J649" s="21"/>
    </row>
    <row r="650" spans="5:10" ht="12.75">
      <c r="E650" s="21"/>
      <c r="F650" s="21"/>
      <c r="G650" s="21"/>
      <c r="H650" s="21"/>
      <c r="I650" s="21"/>
      <c r="J650" s="21"/>
    </row>
    <row r="651" spans="5:10" ht="12.75">
      <c r="E651" s="21"/>
      <c r="F651" s="21"/>
      <c r="G651" s="21"/>
      <c r="H651" s="21"/>
      <c r="I651" s="21"/>
      <c r="J651" s="21"/>
    </row>
    <row r="652" spans="5:10" ht="12.75">
      <c r="E652" s="21"/>
      <c r="F652" s="21"/>
      <c r="G652" s="21"/>
      <c r="H652" s="21"/>
      <c r="I652" s="21"/>
      <c r="J652" s="21"/>
    </row>
    <row r="653" spans="5:10" ht="12.75">
      <c r="E653" s="21"/>
      <c r="F653" s="21"/>
      <c r="G653" s="21"/>
      <c r="H653" s="21"/>
      <c r="I653" s="21"/>
      <c r="J653" s="21"/>
    </row>
    <row r="654" spans="5:10" ht="12.75">
      <c r="E654" s="21"/>
      <c r="F654" s="21"/>
      <c r="G654" s="21"/>
      <c r="H654" s="21"/>
      <c r="I654" s="21"/>
      <c r="J654" s="21"/>
    </row>
    <row r="655" spans="5:10" ht="12.75">
      <c r="E655" s="21"/>
      <c r="F655" s="21"/>
      <c r="G655" s="21"/>
      <c r="H655" s="21"/>
      <c r="I655" s="21"/>
      <c r="J655" s="21"/>
    </row>
    <row r="656" spans="5:10" ht="12.75">
      <c r="E656" s="21"/>
      <c r="F656" s="21"/>
      <c r="G656" s="21"/>
      <c r="H656" s="21"/>
      <c r="I656" s="21"/>
      <c r="J656" s="21"/>
    </row>
    <row r="657" spans="5:10" ht="12.75">
      <c r="E657" s="21"/>
      <c r="F657" s="21"/>
      <c r="G657" s="21"/>
      <c r="H657" s="21"/>
      <c r="I657" s="21"/>
      <c r="J657" s="21"/>
    </row>
    <row r="658" spans="5:10" ht="12.75">
      <c r="E658" s="21"/>
      <c r="F658" s="21"/>
      <c r="G658" s="21"/>
      <c r="H658" s="21"/>
      <c r="I658" s="21"/>
      <c r="J658" s="21"/>
    </row>
    <row r="659" spans="5:10" ht="12.75">
      <c r="E659" s="21"/>
      <c r="F659" s="21"/>
      <c r="G659" s="21"/>
      <c r="H659" s="21"/>
      <c r="I659" s="21"/>
      <c r="J659" s="21"/>
    </row>
    <row r="660" spans="5:10" ht="12.75">
      <c r="E660" s="21"/>
      <c r="F660" s="21"/>
      <c r="G660" s="21"/>
      <c r="H660" s="21"/>
      <c r="I660" s="21"/>
      <c r="J660" s="21"/>
    </row>
    <row r="661" spans="5:10" ht="12.75">
      <c r="E661" s="21"/>
      <c r="F661" s="21"/>
      <c r="G661" s="21"/>
      <c r="H661" s="21"/>
      <c r="I661" s="21"/>
      <c r="J661" s="21"/>
    </row>
    <row r="662" spans="5:10" ht="12.75">
      <c r="E662" s="21"/>
      <c r="F662" s="21"/>
      <c r="G662" s="21"/>
      <c r="H662" s="21"/>
      <c r="I662" s="21"/>
      <c r="J662" s="21"/>
    </row>
    <row r="663" spans="5:10" ht="12.75">
      <c r="E663" s="21"/>
      <c r="F663" s="21"/>
      <c r="G663" s="21"/>
      <c r="H663" s="21"/>
      <c r="I663" s="21"/>
      <c r="J663" s="21"/>
    </row>
    <row r="664" spans="5:10" ht="12.75">
      <c r="E664" s="21"/>
      <c r="F664" s="21"/>
      <c r="G664" s="21"/>
      <c r="H664" s="21"/>
      <c r="I664" s="21"/>
      <c r="J664" s="21"/>
    </row>
    <row r="665" spans="5:10" ht="12.75">
      <c r="E665" s="21"/>
      <c r="F665" s="21"/>
      <c r="G665" s="21"/>
      <c r="H665" s="21"/>
      <c r="I665" s="21"/>
      <c r="J665" s="21"/>
    </row>
    <row r="666" spans="5:10" ht="12.75">
      <c r="E666" s="21"/>
      <c r="F666" s="21"/>
      <c r="G666" s="21"/>
      <c r="H666" s="21"/>
      <c r="I666" s="21"/>
      <c r="J666" s="21"/>
    </row>
    <row r="667" spans="5:10" ht="12.75">
      <c r="E667" s="21"/>
      <c r="F667" s="21"/>
      <c r="G667" s="21"/>
      <c r="H667" s="21"/>
      <c r="I667" s="21"/>
      <c r="J667" s="21"/>
    </row>
    <row r="668" spans="5:10" ht="12.75">
      <c r="E668" s="21"/>
      <c r="F668" s="21"/>
      <c r="G668" s="21"/>
      <c r="H668" s="21"/>
      <c r="I668" s="21"/>
      <c r="J668" s="21"/>
    </row>
    <row r="669" spans="5:10" ht="12.75">
      <c r="E669" s="21"/>
      <c r="F669" s="21"/>
      <c r="G669" s="21"/>
      <c r="H669" s="21"/>
      <c r="I669" s="21"/>
      <c r="J669" s="21"/>
    </row>
    <row r="670" spans="5:10" ht="12.75">
      <c r="E670" s="21"/>
      <c r="F670" s="21"/>
      <c r="G670" s="21"/>
      <c r="H670" s="21"/>
      <c r="I670" s="21"/>
      <c r="J670" s="21"/>
    </row>
    <row r="671" spans="5:10" ht="12.75">
      <c r="E671" s="21"/>
      <c r="F671" s="21"/>
      <c r="G671" s="21"/>
      <c r="H671" s="21"/>
      <c r="I671" s="21"/>
      <c r="J671" s="21"/>
    </row>
    <row r="672" spans="5:10" ht="12.75">
      <c r="E672" s="21"/>
      <c r="F672" s="21"/>
      <c r="G672" s="21"/>
      <c r="H672" s="21"/>
      <c r="I672" s="21"/>
      <c r="J672" s="21"/>
    </row>
    <row r="673" spans="5:10" ht="12.75">
      <c r="E673" s="21"/>
      <c r="F673" s="21"/>
      <c r="G673" s="21"/>
      <c r="H673" s="21"/>
      <c r="I673" s="21"/>
      <c r="J673" s="21"/>
    </row>
    <row r="674" spans="5:10" ht="12.75">
      <c r="E674" s="21"/>
      <c r="F674" s="21"/>
      <c r="G674" s="21"/>
      <c r="H674" s="21"/>
      <c r="I674" s="21"/>
      <c r="J674" s="21"/>
    </row>
    <row r="675" spans="5:10" ht="12.75">
      <c r="E675" s="21"/>
      <c r="F675" s="21"/>
      <c r="G675" s="21"/>
      <c r="H675" s="21"/>
      <c r="I675" s="21"/>
      <c r="J675" s="21"/>
    </row>
    <row r="676" spans="5:10" ht="12.75">
      <c r="E676" s="21"/>
      <c r="F676" s="21"/>
      <c r="G676" s="21"/>
      <c r="H676" s="21"/>
      <c r="I676" s="21"/>
      <c r="J676" s="21"/>
    </row>
    <row r="677" spans="5:10" ht="12.75">
      <c r="E677" s="21"/>
      <c r="F677" s="21"/>
      <c r="G677" s="21"/>
      <c r="H677" s="21"/>
      <c r="I677" s="21"/>
      <c r="J677" s="21"/>
    </row>
    <row r="678" spans="5:10" ht="12.75">
      <c r="E678" s="21"/>
      <c r="F678" s="21"/>
      <c r="G678" s="21"/>
      <c r="H678" s="21"/>
      <c r="I678" s="21"/>
      <c r="J678" s="21"/>
    </row>
    <row r="679" spans="5:10" ht="12.75">
      <c r="E679" s="21"/>
      <c r="F679" s="21"/>
      <c r="G679" s="21"/>
      <c r="H679" s="21"/>
      <c r="I679" s="21"/>
      <c r="J679" s="21"/>
    </row>
    <row r="680" spans="5:10" ht="12.75">
      <c r="E680" s="21"/>
      <c r="F680" s="21"/>
      <c r="G680" s="21"/>
      <c r="H680" s="21"/>
      <c r="I680" s="21"/>
      <c r="J680" s="21"/>
    </row>
    <row r="681" spans="5:10" ht="12.75">
      <c r="E681" s="21"/>
      <c r="F681" s="21"/>
      <c r="G681" s="21"/>
      <c r="H681" s="21"/>
      <c r="I681" s="21"/>
      <c r="J681" s="21"/>
    </row>
    <row r="682" spans="5:10" ht="12.75">
      <c r="E682" s="21"/>
      <c r="F682" s="21"/>
      <c r="G682" s="21"/>
      <c r="H682" s="21"/>
      <c r="I682" s="21"/>
      <c r="J682" s="21"/>
    </row>
    <row r="683" spans="5:10" ht="12.75">
      <c r="E683" s="21"/>
      <c r="F683" s="21"/>
      <c r="G683" s="21"/>
      <c r="H683" s="21"/>
      <c r="I683" s="21"/>
      <c r="J683" s="21"/>
    </row>
    <row r="684" spans="5:10" ht="12.75">
      <c r="E684" s="21"/>
      <c r="F684" s="21"/>
      <c r="G684" s="21"/>
      <c r="H684" s="21"/>
      <c r="I684" s="21"/>
      <c r="J684" s="21"/>
    </row>
    <row r="685" spans="5:10" ht="12.75">
      <c r="E685" s="21"/>
      <c r="F685" s="21"/>
      <c r="G685" s="21"/>
      <c r="H685" s="21"/>
      <c r="I685" s="21"/>
      <c r="J685" s="21"/>
    </row>
    <row r="686" spans="5:10" ht="12.75">
      <c r="E686" s="21"/>
      <c r="F686" s="21"/>
      <c r="G686" s="21"/>
      <c r="H686" s="21"/>
      <c r="I686" s="21"/>
      <c r="J686" s="21"/>
    </row>
    <row r="687" spans="5:10" ht="12.75">
      <c r="E687" s="21"/>
      <c r="F687" s="21"/>
      <c r="G687" s="21"/>
      <c r="H687" s="21"/>
      <c r="I687" s="21"/>
      <c r="J687" s="21"/>
    </row>
    <row r="688" spans="5:10" ht="12.75">
      <c r="E688" s="21"/>
      <c r="F688" s="21"/>
      <c r="G688" s="21"/>
      <c r="H688" s="21"/>
      <c r="I688" s="21"/>
      <c r="J688" s="21"/>
    </row>
    <row r="689" spans="5:10" ht="12.75">
      <c r="E689" s="21"/>
      <c r="F689" s="21"/>
      <c r="G689" s="21"/>
      <c r="H689" s="21"/>
      <c r="I689" s="21"/>
      <c r="J689" s="21"/>
    </row>
    <row r="690" spans="5:10" ht="12.75">
      <c r="E690" s="21"/>
      <c r="F690" s="21"/>
      <c r="G690" s="21"/>
      <c r="H690" s="21"/>
      <c r="I690" s="21"/>
      <c r="J690" s="21"/>
    </row>
    <row r="691" spans="5:10" ht="12.75">
      <c r="E691" s="21"/>
      <c r="F691" s="21"/>
      <c r="G691" s="21"/>
      <c r="H691" s="21"/>
      <c r="I691" s="21"/>
      <c r="J691" s="21"/>
    </row>
    <row r="692" spans="5:10" ht="12.75">
      <c r="E692" s="21"/>
      <c r="F692" s="21"/>
      <c r="G692" s="21"/>
      <c r="H692" s="21"/>
      <c r="I692" s="21"/>
      <c r="J692" s="21"/>
    </row>
    <row r="693" spans="5:10" ht="12.75">
      <c r="E693" s="21"/>
      <c r="F693" s="21"/>
      <c r="G693" s="21"/>
      <c r="H693" s="21"/>
      <c r="I693" s="21"/>
      <c r="J693" s="21"/>
    </row>
    <row r="694" spans="5:10" ht="12.75">
      <c r="E694" s="21"/>
      <c r="F694" s="21"/>
      <c r="G694" s="21"/>
      <c r="H694" s="21"/>
      <c r="I694" s="21"/>
      <c r="J694" s="21"/>
    </row>
    <row r="695" spans="5:10" ht="12.75">
      <c r="E695" s="21"/>
      <c r="F695" s="21"/>
      <c r="G695" s="21"/>
      <c r="H695" s="21"/>
      <c r="I695" s="21"/>
      <c r="J695" s="21"/>
    </row>
    <row r="696" spans="5:10" ht="12.75">
      <c r="E696" s="21"/>
      <c r="F696" s="21"/>
      <c r="G696" s="21"/>
      <c r="H696" s="21"/>
      <c r="I696" s="21"/>
      <c r="J696" s="21"/>
    </row>
    <row r="697" spans="5:10" ht="12.75">
      <c r="E697" s="21"/>
      <c r="F697" s="21"/>
      <c r="G697" s="21"/>
      <c r="H697" s="21"/>
      <c r="I697" s="21"/>
      <c r="J697" s="21"/>
    </row>
    <row r="698" spans="5:10" ht="12.75">
      <c r="E698" s="21"/>
      <c r="F698" s="21"/>
      <c r="G698" s="21"/>
      <c r="H698" s="21"/>
      <c r="I698" s="21"/>
      <c r="J698" s="21"/>
    </row>
    <row r="699" spans="5:10" ht="12.75">
      <c r="E699" s="21"/>
      <c r="F699" s="21"/>
      <c r="G699" s="21"/>
      <c r="H699" s="21"/>
      <c r="I699" s="21"/>
      <c r="J699" s="21"/>
    </row>
    <row r="700" spans="5:10" ht="12.75">
      <c r="E700" s="21"/>
      <c r="F700" s="21"/>
      <c r="G700" s="21"/>
      <c r="H700" s="21"/>
      <c r="I700" s="21"/>
      <c r="J700" s="21"/>
    </row>
    <row r="701" spans="5:10" ht="12.75">
      <c r="E701" s="21"/>
      <c r="F701" s="21"/>
      <c r="G701" s="21"/>
      <c r="H701" s="21"/>
      <c r="I701" s="21"/>
      <c r="J701" s="21"/>
    </row>
    <row r="702" spans="5:10" ht="12.75">
      <c r="E702" s="21"/>
      <c r="F702" s="21"/>
      <c r="G702" s="21"/>
      <c r="H702" s="21"/>
      <c r="I702" s="21"/>
      <c r="J702" s="21"/>
    </row>
    <row r="703" spans="5:10" ht="12.75">
      <c r="E703" s="21"/>
      <c r="F703" s="21"/>
      <c r="G703" s="21"/>
      <c r="H703" s="21"/>
      <c r="I703" s="21"/>
      <c r="J703" s="21"/>
    </row>
    <row r="704" spans="5:10" ht="12.75">
      <c r="E704" s="21"/>
      <c r="F704" s="21"/>
      <c r="G704" s="21"/>
      <c r="H704" s="21"/>
      <c r="I704" s="21"/>
      <c r="J704" s="21"/>
    </row>
    <row r="705" spans="5:10" ht="12.75">
      <c r="E705" s="21"/>
      <c r="F705" s="21"/>
      <c r="G705" s="21"/>
      <c r="H705" s="21"/>
      <c r="I705" s="21"/>
      <c r="J705" s="21"/>
    </row>
    <row r="706" spans="5:10" ht="12.75">
      <c r="E706" s="21"/>
      <c r="F706" s="21"/>
      <c r="G706" s="21"/>
      <c r="H706" s="21"/>
      <c r="I706" s="21"/>
      <c r="J706" s="21"/>
    </row>
    <row r="707" spans="5:10" ht="12.75">
      <c r="E707" s="21"/>
      <c r="F707" s="21"/>
      <c r="G707" s="21"/>
      <c r="H707" s="21"/>
      <c r="I707" s="21"/>
      <c r="J707" s="21"/>
    </row>
    <row r="708" spans="5:10" ht="12.75">
      <c r="E708" s="21"/>
      <c r="F708" s="21"/>
      <c r="G708" s="21"/>
      <c r="H708" s="21"/>
      <c r="I708" s="21"/>
      <c r="J708" s="21"/>
    </row>
    <row r="709" spans="5:10" ht="12.75">
      <c r="E709" s="21"/>
      <c r="F709" s="21"/>
      <c r="G709" s="21"/>
      <c r="H709" s="21"/>
      <c r="I709" s="21"/>
      <c r="J709" s="21"/>
    </row>
    <row r="710" spans="5:10" ht="12.75">
      <c r="E710" s="21"/>
      <c r="F710" s="21"/>
      <c r="G710" s="21"/>
      <c r="H710" s="21"/>
      <c r="I710" s="21"/>
      <c r="J710" s="21"/>
    </row>
    <row r="711" spans="5:10" ht="12.75">
      <c r="E711" s="21"/>
      <c r="F711" s="21"/>
      <c r="G711" s="21"/>
      <c r="H711" s="21"/>
      <c r="I711" s="21"/>
      <c r="J711" s="21"/>
    </row>
    <row r="712" spans="5:10" ht="12.75">
      <c r="E712" s="21"/>
      <c r="F712" s="21"/>
      <c r="G712" s="21"/>
      <c r="H712" s="21"/>
      <c r="I712" s="21"/>
      <c r="J712" s="21"/>
    </row>
    <row r="713" spans="5:10" ht="12.75">
      <c r="E713" s="21"/>
      <c r="F713" s="21"/>
      <c r="G713" s="21"/>
      <c r="H713" s="21"/>
      <c r="I713" s="21"/>
      <c r="J713" s="21"/>
    </row>
    <row r="714" spans="5:10" ht="12.75">
      <c r="E714" s="21"/>
      <c r="F714" s="21"/>
      <c r="G714" s="21"/>
      <c r="H714" s="21"/>
      <c r="I714" s="21"/>
      <c r="J714" s="21"/>
    </row>
    <row r="715" spans="5:10" ht="12.75">
      <c r="E715" s="21"/>
      <c r="F715" s="21"/>
      <c r="G715" s="21"/>
      <c r="H715" s="21"/>
      <c r="I715" s="21"/>
      <c r="J715" s="21"/>
    </row>
    <row r="716" spans="5:10" ht="12.75">
      <c r="E716" s="21"/>
      <c r="F716" s="21"/>
      <c r="G716" s="21"/>
      <c r="H716" s="21"/>
      <c r="I716" s="21"/>
      <c r="J716" s="21"/>
    </row>
    <row r="717" spans="5:10" ht="12.75">
      <c r="E717" s="21"/>
      <c r="F717" s="21"/>
      <c r="G717" s="21"/>
      <c r="H717" s="21"/>
      <c r="I717" s="21"/>
      <c r="J717" s="21"/>
    </row>
    <row r="718" spans="5:10" ht="12.75">
      <c r="E718" s="21"/>
      <c r="F718" s="21"/>
      <c r="G718" s="21"/>
      <c r="H718" s="21"/>
      <c r="I718" s="21"/>
      <c r="J718" s="21"/>
    </row>
    <row r="719" spans="5:10" ht="12.75">
      <c r="E719" s="21"/>
      <c r="F719" s="21"/>
      <c r="G719" s="21"/>
      <c r="H719" s="21"/>
      <c r="I719" s="21"/>
      <c r="J719" s="21"/>
    </row>
    <row r="720" spans="5:10" ht="12.75">
      <c r="E720" s="21"/>
      <c r="F720" s="21"/>
      <c r="G720" s="21"/>
      <c r="H720" s="21"/>
      <c r="I720" s="21"/>
      <c r="J720" s="21"/>
    </row>
  </sheetData>
  <sheetProtection/>
  <mergeCells count="334">
    <mergeCell ref="D188:D194"/>
    <mergeCell ref="B550:E554"/>
    <mergeCell ref="A550:A554"/>
    <mergeCell ref="B532:E536"/>
    <mergeCell ref="B555:E559"/>
    <mergeCell ref="B537:E538"/>
    <mergeCell ref="A537:A538"/>
    <mergeCell ref="B539:E539"/>
    <mergeCell ref="B540:E540"/>
    <mergeCell ref="B543:E543"/>
    <mergeCell ref="B560:E560"/>
    <mergeCell ref="B541:E542"/>
    <mergeCell ref="A541:A542"/>
    <mergeCell ref="A555:A559"/>
    <mergeCell ref="A496:A499"/>
    <mergeCell ref="B496:B499"/>
    <mergeCell ref="C496:C499"/>
    <mergeCell ref="D498:D499"/>
    <mergeCell ref="B546:E546"/>
    <mergeCell ref="B547:E547"/>
    <mergeCell ref="B548:E548"/>
    <mergeCell ref="B549:E549"/>
    <mergeCell ref="A532:A536"/>
    <mergeCell ref="C482:C485"/>
    <mergeCell ref="D484:D485"/>
    <mergeCell ref="A486:A495"/>
    <mergeCell ref="B486:B495"/>
    <mergeCell ref="C486:C491"/>
    <mergeCell ref="D486:D488"/>
    <mergeCell ref="D490:D491"/>
    <mergeCell ref="C492:C495"/>
    <mergeCell ref="D494:D495"/>
    <mergeCell ref="D466:D467"/>
    <mergeCell ref="A468:A485"/>
    <mergeCell ref="B468:B485"/>
    <mergeCell ref="C468:C471"/>
    <mergeCell ref="D470:D471"/>
    <mergeCell ref="C472:C477"/>
    <mergeCell ref="D472:D474"/>
    <mergeCell ref="D476:D477"/>
    <mergeCell ref="C478:C481"/>
    <mergeCell ref="D480:D481"/>
    <mergeCell ref="A454:A457"/>
    <mergeCell ref="B454:B457"/>
    <mergeCell ref="C454:C457"/>
    <mergeCell ref="D456:D457"/>
    <mergeCell ref="A458:A467"/>
    <mergeCell ref="B458:B467"/>
    <mergeCell ref="C458:C463"/>
    <mergeCell ref="D458:D460"/>
    <mergeCell ref="D462:D463"/>
    <mergeCell ref="C464:C467"/>
    <mergeCell ref="A446:A453"/>
    <mergeCell ref="B446:B453"/>
    <mergeCell ref="C446:C449"/>
    <mergeCell ref="D448:D449"/>
    <mergeCell ref="C450:C453"/>
    <mergeCell ref="D452:D453"/>
    <mergeCell ref="A434:A445"/>
    <mergeCell ref="B434:B445"/>
    <mergeCell ref="C434:C437"/>
    <mergeCell ref="D436:D437"/>
    <mergeCell ref="C438:C441"/>
    <mergeCell ref="D440:D441"/>
    <mergeCell ref="C442:C445"/>
    <mergeCell ref="D444:D445"/>
    <mergeCell ref="A420:A433"/>
    <mergeCell ref="B420:B433"/>
    <mergeCell ref="C420:C425"/>
    <mergeCell ref="D420:D422"/>
    <mergeCell ref="D424:D425"/>
    <mergeCell ref="C426:C429"/>
    <mergeCell ref="D428:D429"/>
    <mergeCell ref="C430:C433"/>
    <mergeCell ref="D432:D433"/>
    <mergeCell ref="A406:A419"/>
    <mergeCell ref="B406:B419"/>
    <mergeCell ref="C406:C411"/>
    <mergeCell ref="D406:D408"/>
    <mergeCell ref="D410:D411"/>
    <mergeCell ref="C412:C415"/>
    <mergeCell ref="D414:D415"/>
    <mergeCell ref="C416:C419"/>
    <mergeCell ref="D418:D419"/>
    <mergeCell ref="A398:A405"/>
    <mergeCell ref="B398:B405"/>
    <mergeCell ref="C398:C401"/>
    <mergeCell ref="D400:D401"/>
    <mergeCell ref="C402:C405"/>
    <mergeCell ref="D404:D405"/>
    <mergeCell ref="A386:A397"/>
    <mergeCell ref="B386:B397"/>
    <mergeCell ref="C386:C389"/>
    <mergeCell ref="D388:D389"/>
    <mergeCell ref="C390:C393"/>
    <mergeCell ref="D392:D393"/>
    <mergeCell ref="C394:C397"/>
    <mergeCell ref="D396:D397"/>
    <mergeCell ref="A378:A385"/>
    <mergeCell ref="B378:B385"/>
    <mergeCell ref="C378:C381"/>
    <mergeCell ref="D380:D381"/>
    <mergeCell ref="C382:C385"/>
    <mergeCell ref="D384:D385"/>
    <mergeCell ref="A368:A377"/>
    <mergeCell ref="B368:B377"/>
    <mergeCell ref="C368:C373"/>
    <mergeCell ref="D368:D370"/>
    <mergeCell ref="D372:D373"/>
    <mergeCell ref="C374:C377"/>
    <mergeCell ref="D376:D377"/>
    <mergeCell ref="A358:A367"/>
    <mergeCell ref="B358:B367"/>
    <mergeCell ref="C358:C363"/>
    <mergeCell ref="D358:D360"/>
    <mergeCell ref="D362:D363"/>
    <mergeCell ref="C364:C367"/>
    <mergeCell ref="D366:D367"/>
    <mergeCell ref="A348:A357"/>
    <mergeCell ref="B348:B357"/>
    <mergeCell ref="C348:C353"/>
    <mergeCell ref="D348:D350"/>
    <mergeCell ref="D352:D353"/>
    <mergeCell ref="C354:C357"/>
    <mergeCell ref="D356:D357"/>
    <mergeCell ref="C334:C337"/>
    <mergeCell ref="D336:D337"/>
    <mergeCell ref="A338:A347"/>
    <mergeCell ref="B338:B347"/>
    <mergeCell ref="C338:C343"/>
    <mergeCell ref="D338:D340"/>
    <mergeCell ref="D342:D343"/>
    <mergeCell ref="C344:C347"/>
    <mergeCell ref="D346:D347"/>
    <mergeCell ref="A322:A327"/>
    <mergeCell ref="B322:B327"/>
    <mergeCell ref="C322:C327"/>
    <mergeCell ref="D322:D324"/>
    <mergeCell ref="D326:D327"/>
    <mergeCell ref="A328:A337"/>
    <mergeCell ref="B328:B337"/>
    <mergeCell ref="C328:C333"/>
    <mergeCell ref="D328:D330"/>
    <mergeCell ref="D332:D333"/>
    <mergeCell ref="A312:A321"/>
    <mergeCell ref="B312:B321"/>
    <mergeCell ref="C312:C317"/>
    <mergeCell ref="D312:D314"/>
    <mergeCell ref="D316:D317"/>
    <mergeCell ref="C318:C321"/>
    <mergeCell ref="D320:D321"/>
    <mergeCell ref="A304:A311"/>
    <mergeCell ref="B304:B311"/>
    <mergeCell ref="C304:C307"/>
    <mergeCell ref="D306:D307"/>
    <mergeCell ref="C308:C311"/>
    <mergeCell ref="D310:D311"/>
    <mergeCell ref="A294:A303"/>
    <mergeCell ref="B294:B303"/>
    <mergeCell ref="C294:C299"/>
    <mergeCell ref="D294:D296"/>
    <mergeCell ref="D298:D299"/>
    <mergeCell ref="C300:C303"/>
    <mergeCell ref="D302:D303"/>
    <mergeCell ref="C280:C283"/>
    <mergeCell ref="D282:D283"/>
    <mergeCell ref="A284:A293"/>
    <mergeCell ref="B284:B293"/>
    <mergeCell ref="C284:C289"/>
    <mergeCell ref="D284:D286"/>
    <mergeCell ref="D288:D289"/>
    <mergeCell ref="C290:C293"/>
    <mergeCell ref="D292:D293"/>
    <mergeCell ref="D264:D265"/>
    <mergeCell ref="A266:A283"/>
    <mergeCell ref="B266:B283"/>
    <mergeCell ref="C266:C271"/>
    <mergeCell ref="D266:D268"/>
    <mergeCell ref="D270:D271"/>
    <mergeCell ref="C272:C275"/>
    <mergeCell ref="D274:D275"/>
    <mergeCell ref="C276:C279"/>
    <mergeCell ref="D278:D279"/>
    <mergeCell ref="A248:A265"/>
    <mergeCell ref="B248:B265"/>
    <mergeCell ref="C248:C253"/>
    <mergeCell ref="D248:D250"/>
    <mergeCell ref="D252:D253"/>
    <mergeCell ref="C254:C257"/>
    <mergeCell ref="D256:D257"/>
    <mergeCell ref="C258:C261"/>
    <mergeCell ref="D260:D261"/>
    <mergeCell ref="C262:C265"/>
    <mergeCell ref="A234:A237"/>
    <mergeCell ref="B234:B237"/>
    <mergeCell ref="C234:C237"/>
    <mergeCell ref="D236:D237"/>
    <mergeCell ref="A238:A247"/>
    <mergeCell ref="B238:B247"/>
    <mergeCell ref="C238:C243"/>
    <mergeCell ref="D238:D240"/>
    <mergeCell ref="D242:D243"/>
    <mergeCell ref="C244:C247"/>
    <mergeCell ref="C226:C229"/>
    <mergeCell ref="D228:D229"/>
    <mergeCell ref="A230:A233"/>
    <mergeCell ref="B230:B233"/>
    <mergeCell ref="C230:C233"/>
    <mergeCell ref="D232:D233"/>
    <mergeCell ref="A212:A217"/>
    <mergeCell ref="B212:B217"/>
    <mergeCell ref="C212:C217"/>
    <mergeCell ref="D212:D214"/>
    <mergeCell ref="D216:D217"/>
    <mergeCell ref="A218:A229"/>
    <mergeCell ref="B218:B229"/>
    <mergeCell ref="C218:C221"/>
    <mergeCell ref="D220:D221"/>
    <mergeCell ref="C222:C225"/>
    <mergeCell ref="A186:A187"/>
    <mergeCell ref="B186:C187"/>
    <mergeCell ref="A188:A202"/>
    <mergeCell ref="B188:C202"/>
    <mergeCell ref="A203:A211"/>
    <mergeCell ref="B203:B211"/>
    <mergeCell ref="C203:C206"/>
    <mergeCell ref="C207:C211"/>
    <mergeCell ref="A171:A177"/>
    <mergeCell ref="B171:C177"/>
    <mergeCell ref="D174:D175"/>
    <mergeCell ref="D176:D177"/>
    <mergeCell ref="A178:A185"/>
    <mergeCell ref="B178:C185"/>
    <mergeCell ref="D179:D185"/>
    <mergeCell ref="D171:D173"/>
    <mergeCell ref="A158:A166"/>
    <mergeCell ref="B158:C166"/>
    <mergeCell ref="D158:D160"/>
    <mergeCell ref="D161:D163"/>
    <mergeCell ref="D164:D166"/>
    <mergeCell ref="A167:A170"/>
    <mergeCell ref="B167:C170"/>
    <mergeCell ref="D169:D170"/>
    <mergeCell ref="A135:A157"/>
    <mergeCell ref="B135:C157"/>
    <mergeCell ref="D135:D137"/>
    <mergeCell ref="D138:D140"/>
    <mergeCell ref="D141:D146"/>
    <mergeCell ref="D153:D157"/>
    <mergeCell ref="D147:D152"/>
    <mergeCell ref="A127:A130"/>
    <mergeCell ref="B127:C130"/>
    <mergeCell ref="D129:D130"/>
    <mergeCell ref="A131:A134"/>
    <mergeCell ref="B131:C134"/>
    <mergeCell ref="D133:D134"/>
    <mergeCell ref="A111:A113"/>
    <mergeCell ref="B111:C113"/>
    <mergeCell ref="A114:A120"/>
    <mergeCell ref="B114:C120"/>
    <mergeCell ref="D116:D120"/>
    <mergeCell ref="A121:A126"/>
    <mergeCell ref="B121:C126"/>
    <mergeCell ref="D123:D126"/>
    <mergeCell ref="C92:C93"/>
    <mergeCell ref="C94:C95"/>
    <mergeCell ref="A96:A110"/>
    <mergeCell ref="B96:C110"/>
    <mergeCell ref="D97:D99"/>
    <mergeCell ref="D100:D108"/>
    <mergeCell ref="D69:D71"/>
    <mergeCell ref="D72:D76"/>
    <mergeCell ref="B77:B95"/>
    <mergeCell ref="C77:C81"/>
    <mergeCell ref="D79:D81"/>
    <mergeCell ref="C82:C85"/>
    <mergeCell ref="D84:D85"/>
    <mergeCell ref="C86:C91"/>
    <mergeCell ref="D87:D89"/>
    <mergeCell ref="D90:D91"/>
    <mergeCell ref="C48:C51"/>
    <mergeCell ref="D50:D51"/>
    <mergeCell ref="B52:B76"/>
    <mergeCell ref="C52:C57"/>
    <mergeCell ref="D54:D57"/>
    <mergeCell ref="C58:C62"/>
    <mergeCell ref="D60:D62"/>
    <mergeCell ref="C63:C67"/>
    <mergeCell ref="D65:D67"/>
    <mergeCell ref="C68:C76"/>
    <mergeCell ref="C27:C30"/>
    <mergeCell ref="D29:D30"/>
    <mergeCell ref="A31:A47"/>
    <mergeCell ref="B31:B51"/>
    <mergeCell ref="C31:C35"/>
    <mergeCell ref="D33:D35"/>
    <mergeCell ref="C36:C40"/>
    <mergeCell ref="D38:D40"/>
    <mergeCell ref="C41:C47"/>
    <mergeCell ref="D42:D44"/>
    <mergeCell ref="C9:C13"/>
    <mergeCell ref="D11:D13"/>
    <mergeCell ref="C14:C18"/>
    <mergeCell ref="D16:D18"/>
    <mergeCell ref="C19:C26"/>
    <mergeCell ref="D20:D23"/>
    <mergeCell ref="D24:D26"/>
    <mergeCell ref="A1:J1"/>
    <mergeCell ref="B2:C2"/>
    <mergeCell ref="A3:A6"/>
    <mergeCell ref="B3:C6"/>
    <mergeCell ref="D5:D6"/>
    <mergeCell ref="A7:A8"/>
    <mergeCell ref="B7:C8"/>
    <mergeCell ref="A9:A30"/>
    <mergeCell ref="B9:B30"/>
    <mergeCell ref="B544:E544"/>
    <mergeCell ref="B545:E545"/>
    <mergeCell ref="I537:I538"/>
    <mergeCell ref="J537:J538"/>
    <mergeCell ref="I532:I533"/>
    <mergeCell ref="J532:J533"/>
    <mergeCell ref="I530:J530"/>
    <mergeCell ref="G530:H530"/>
    <mergeCell ref="F530:F531"/>
    <mergeCell ref="I550:I554"/>
    <mergeCell ref="J550:J554"/>
    <mergeCell ref="I555:I559"/>
    <mergeCell ref="J555:J559"/>
    <mergeCell ref="D195:D200"/>
    <mergeCell ref="D203:D205"/>
    <mergeCell ref="D207:D210"/>
    <mergeCell ref="D224:D225"/>
    <mergeCell ref="D246:D247"/>
  </mergeCells>
  <printOptions/>
  <pageMargins left="0.1968503937007874" right="0.1968503937007874" top="0.1968503937007874" bottom="0.2755905511811024" header="0.5118110236220472" footer="0.11811023622047245"/>
  <pageSetup horizontalDpi="600" verticalDpi="600" orientation="portrait" paperSize="9" scale="85" r:id="rId1"/>
  <headerFooter alignWithMargins="0">
    <oddFooter>&amp;L&amp;"Times New Roman,курсив"&amp;8&amp;Z&amp;F&amp;D&amp;A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Новикова Татьяна Николаевна</cp:lastModifiedBy>
  <cp:lastPrinted>2016-02-11T05:46:53Z</cp:lastPrinted>
  <dcterms:created xsi:type="dcterms:W3CDTF">2008-05-14T13:21:56Z</dcterms:created>
  <dcterms:modified xsi:type="dcterms:W3CDTF">2016-03-23T09:10:15Z</dcterms:modified>
  <cp:category/>
  <cp:version/>
  <cp:contentType/>
  <cp:contentStatus/>
</cp:coreProperties>
</file>