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410" windowWidth="11350" windowHeight="9280" tabRatio="476" activeTab="1"/>
  </bookViews>
  <sheets>
    <sheet name="табл 1" sheetId="1" r:id="rId1"/>
    <sheet name="табл 2" sheetId="2" r:id="rId2"/>
    <sheet name="табл 3" sheetId="3" state="hidden" r:id="rId3"/>
    <sheet name="табл 3- ГП " sheetId="4" r:id="rId4"/>
    <sheet name="Лист1" sheetId="5" state="hidden" r:id="rId5"/>
    <sheet name="табл 3-2" sheetId="6" r:id="rId6"/>
    <sheet name="табл 3-1" sheetId="7" r:id="rId7"/>
    <sheet name="табл 3-3" sheetId="8" r:id="rId8"/>
    <sheet name="табл 3-4" sheetId="9" r:id="rId9"/>
  </sheets>
  <definedNames>
    <definedName name="_xlnm.Print_Area" localSheetId="0">'табл 1'!$A$1:$O$227</definedName>
  </definedNames>
  <calcPr fullCalcOnLoad="1"/>
</workbook>
</file>

<file path=xl/sharedStrings.xml><?xml version="1.0" encoding="utf-8"?>
<sst xmlns="http://schemas.openxmlformats.org/spreadsheetml/2006/main" count="618" uniqueCount="234">
  <si>
    <t>план</t>
  </si>
  <si>
    <t>факт</t>
  </si>
  <si>
    <t>…</t>
  </si>
  <si>
    <t>№ 
п/п</t>
  </si>
  <si>
    <t>Единица измерения</t>
  </si>
  <si>
    <t>Сведения о достижении значений индикаторов, показателей</t>
  </si>
  <si>
    <t>Значения индикаторов государственной программы Калужской области и показателей подпрограмм</t>
  </si>
  <si>
    <t xml:space="preserve">
Индикатор, показатель
(наименование)</t>
  </si>
  <si>
    <t>2</t>
  </si>
  <si>
    <t>1</t>
  </si>
  <si>
    <t xml:space="preserve"> *) Приводится фактическое значение индикатора или показателя за год, предшествующий отчетному.</t>
  </si>
  <si>
    <t xml:space="preserve">Обоснование отклонений значений показателя (индикатора) на конец отчетного года (при наличии)
</t>
  </si>
  <si>
    <t>% выполнения</t>
  </si>
  <si>
    <t>Таблица № 1</t>
  </si>
  <si>
    <t>3</t>
  </si>
  <si>
    <t xml:space="preserve">Подпрограмма "Регулирование качества окружающей среды,повышение уровня экологического образования населения"
</t>
  </si>
  <si>
    <t xml:space="preserve">Степень охвата существующих особо охраняемых природных территорий (памятников природы) комплексным экологическим обследованием (по занимаемой площади)
</t>
  </si>
  <si>
    <t xml:space="preserve">Расширение сети особо охраняемых природных территорий регионального значения
</t>
  </si>
  <si>
    <t xml:space="preserve">Степень охвата территории области комплексным мониторингом окружающей среды
</t>
  </si>
  <si>
    <t>4</t>
  </si>
  <si>
    <t xml:space="preserve">Количество населенных пунктов, охваченных наблюдениями за состоянием атмосферного воздуха
</t>
  </si>
  <si>
    <t>5</t>
  </si>
  <si>
    <t xml:space="preserve">Доля населения области, принявшего участие в экологических мероприятиях, к общему числу населения области
</t>
  </si>
  <si>
    <t>6</t>
  </si>
  <si>
    <t xml:space="preserve">Количество выполненных предписаний по устранению правонарушений в сфере охраны окружающей среды и природопользования по отношению к общему количеству предписаний
</t>
  </si>
  <si>
    <t>%</t>
  </si>
  <si>
    <t>шт.</t>
  </si>
  <si>
    <t>ед.</t>
  </si>
  <si>
    <t>Подпрограмма "Стимулирование муниципальных программ по повышению уровня благоустройства территорий"</t>
  </si>
  <si>
    <t>Количество проектов муниципальных программ в сфере благоустройства территорий, реализованных муниципальными образованиями - победителями областного конкурса на звание "Самое благоустроенное муниципальное образование Калужской области"</t>
  </si>
  <si>
    <t>шт</t>
  </si>
  <si>
    <t>Количество специализированной мусоровозной техники с крано-манипуляторной установкой для внедрения системы сбора бытовых отходов заглубленными емкостями</t>
  </si>
  <si>
    <t>Подпрограмма "Обеспечение реализации полномочий в сфере административно-технического контроля"</t>
  </si>
  <si>
    <t>удельный вес возбужденных дел об административных правонарушениях от числа выявленных правонарушениях</t>
  </si>
  <si>
    <t>удельный вес рассмотренных дел об административных правонарушениях от числа возбужденных дел</t>
  </si>
  <si>
    <t>удельный вес устраненных правонарушений от числа выявленных правонарушений</t>
  </si>
  <si>
    <t>удельный вес по постановлений по делам об административных правонарушениях, оставленных в силе от числа вынесенных</t>
  </si>
  <si>
    <t>Сумма денежных взысканий, поступившая в областной и местные бюджеты, в результате применения мер административного воздействия</t>
  </si>
  <si>
    <t>тыс. руб.</t>
  </si>
  <si>
    <t>Таблица № 2</t>
  </si>
  <si>
    <t>Наименование мероприятий</t>
  </si>
  <si>
    <t>Пояснение о выполненных программных мероприятиях в отчетном году</t>
  </si>
  <si>
    <t>роспись</t>
  </si>
  <si>
    <t>выполнение</t>
  </si>
  <si>
    <t>Общий объем  финансирования  государственной программы - всего</t>
  </si>
  <si>
    <t>в том числе за счет средств:</t>
  </si>
  <si>
    <t>областного бюджета</t>
  </si>
  <si>
    <t>федерального бюджета</t>
  </si>
  <si>
    <t>местных бюджетов</t>
  </si>
  <si>
    <t>Из них:</t>
  </si>
  <si>
    <t xml:space="preserve">1.3. Поддержание, восстановление и регулирование численности животных видов, в том числе занесенных в Красную книгу
</t>
  </si>
  <si>
    <t xml:space="preserve">2.1. Развитие территориальной системы мониторинга окружающей среды
</t>
  </si>
  <si>
    <t xml:space="preserve">мероприятие 3. Формирование экологической культуры населения Калужской области, развитие экологического образования и воспитания
</t>
  </si>
  <si>
    <t xml:space="preserve">3.1. Экологическое образование и просвещение населения Калужской области. Информационное обеспечение населения достоверной информацией в области охраны окружающей среды, издательская деятельность, организация и проведение тематических телевизионных и радиовещательных программ, публикаций в средствах печати, приобретение специальной литературы, оборудования, компьютерных программ и материалов, организация, проведение семинаров, конференций, выставок, совещаний, конкурсов, природоохранных акций; организация участия представителей детских образовательных и иных учреждений в мероприятиях по экологическому образованию
</t>
  </si>
  <si>
    <t xml:space="preserve">Головатская Т.Е. (4842)71-99-59                      </t>
  </si>
  <si>
    <t>Общий объем  финансирования  подпрограммы  7.3. "Стимулирование муниципальных программ по повышению уровня благоустройства территорий"  - всего</t>
  </si>
  <si>
    <t>Общий объем  финансирования  подпрограммы "Обеспечение реализации полномочий в сфере административно-технического контроля" - всего</t>
  </si>
  <si>
    <t>мероприятие 1 "проведение комплекса организационных и хозяйственныхмероприятий, направленных на повышение эффективности административно-технического контроля", в том числе:</t>
  </si>
  <si>
    <t>проведение комплекса организационных и хозяйственныхмероприятий, направленных на повышение эффективности административно-технического контроля</t>
  </si>
  <si>
    <t>Таблица  № 3</t>
  </si>
  <si>
    <t xml:space="preserve">Расчет оценки эффективности реализации государственной программы  (подпрограммы) Калужской области в 2014 году  
</t>
  </si>
  <si>
    <r>
      <t xml:space="preserve">Наименование </t>
    </r>
    <r>
      <rPr>
        <sz val="11"/>
        <color indexed="8"/>
        <rFont val="Times New Roman"/>
        <family val="1"/>
      </rPr>
      <t>государственной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программы</t>
    </r>
    <r>
      <rPr>
        <b/>
        <sz val="11"/>
        <color indexed="8"/>
        <rFont val="Times New Roman"/>
        <family val="1"/>
      </rPr>
      <t xml:space="preserve"> (подпрограммы)</t>
    </r>
    <r>
      <rPr>
        <sz val="11"/>
        <color indexed="8"/>
        <rFont val="Times New Roman"/>
        <family val="1"/>
      </rPr>
      <t xml:space="preserve"> *)"Регулирование качества окружающей среды,
повышение уровня экологического образования населения"
</t>
    </r>
  </si>
  <si>
    <t xml:space="preserve">Критерий 1 - Степень  достижения целей и решения задач государственной программы (подпрограммы) </t>
  </si>
  <si>
    <t xml:space="preserve">Наименование индикатора (показателя) </t>
  </si>
  <si>
    <t>ед.изм</t>
  </si>
  <si>
    <t xml:space="preserve"> Pi -плановое значение индикатора (показателя) </t>
  </si>
  <si>
    <t>Fi - фактическое значение индикатолра (показателя)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</si>
  <si>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</si>
  <si>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 xml:space="preserve">                                   m
Cel = (1 / m) x SUM (Si),
                                  i=1
</t>
  </si>
  <si>
    <t>Степень охвата существующих особо охраняемых природных территорий (памятников природы) комплексным экологическим обследованием (по занимаемой площади)</t>
  </si>
  <si>
    <t>Расширение сети особо охраняемых природных территорий регионального значения</t>
  </si>
  <si>
    <t>Степень охвата территории области комплексным мониторингом окружающей среды</t>
  </si>
  <si>
    <t>Количество населенных пунктов, охваченных наблюдениями за состоянием атмосферного воздуха</t>
  </si>
  <si>
    <t>Доля населения области, принявшего участие в экологических мероприятиях, к общему числу населения области</t>
  </si>
  <si>
    <t>Количество выполненных предписаний по устранению правонарушений в сфере охраны окружающей среды и природопользования по отношению к общему количеству предписаний</t>
  </si>
  <si>
    <t>Сумма значений</t>
  </si>
  <si>
    <t>Cel - оценка степени достижения цели, решения задачи государственной программы (подпрограммы)</t>
  </si>
  <si>
    <t>Критерий 2 - Соответствие запланированному уровню затрат и эффективности использования средств областного бюджета государственной программы (подпрограммы)</t>
  </si>
  <si>
    <t xml:space="preserve">L - объем бюджетных ассигнований, предусмотренных в государственной программе (подпрограмме) на 2014 г. </t>
  </si>
  <si>
    <t>K - кассовое исполнение расходов в 2014 году</t>
  </si>
  <si>
    <t>Fin = K / L x 100%,</t>
  </si>
  <si>
    <t xml:space="preserve"> Fin - уровень финансирования реализации основных мероприятий государственной программы (подпрограммы)</t>
  </si>
  <si>
    <t>Критерий 3 - Степень реализации контрольных мероприятий государственной программы (подпрограммы)</t>
  </si>
  <si>
    <t>Наименование контрольных мероприятий</t>
  </si>
  <si>
    <t>Rj - показатель достижения ожидаемого непосредственного результата j-го контрольного мероприятия государственной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</si>
  <si>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 xml:space="preserve">             n
Mer = (1 / n) x SUM (Rj x 100%),
            j=1</t>
  </si>
  <si>
    <t>Суммма значений x 100%</t>
  </si>
  <si>
    <t>Mer - оценка степени реализации мероприятий государственной программы (подпрограммы)</t>
  </si>
  <si>
    <t>Комплексная оценка эфективности релизации государственной программы (подпрограммы) **)</t>
  </si>
  <si>
    <t>O = (Cel + Fin + Mer) / 3</t>
  </si>
  <si>
    <t xml:space="preserve">O - комплексная оценка эффективности реализации государственной программы </t>
  </si>
  <si>
    <t>Градации оценки эффективности реализации государственной программы Калужской области</t>
  </si>
  <si>
    <t>Виды результатов оценки</t>
  </si>
  <si>
    <t>Границы диапозона оценки</t>
  </si>
  <si>
    <t>Высокий уровень эффективности</t>
  </si>
  <si>
    <t>95% и более</t>
  </si>
  <si>
    <t>Удовлетворительный уровень эффективности</t>
  </si>
  <si>
    <t>от 80% до 95%</t>
  </si>
  <si>
    <t>Неудовлетворительный уровень эффективности</t>
  </si>
  <si>
    <t>менее 80%</t>
  </si>
  <si>
    <t xml:space="preserve">Примечание: </t>
  </si>
  <si>
    <t xml:space="preserve">*) Расчет оценки эффективности реализации проводится в целом по государстенной программе и по каждой подпрограмме </t>
  </si>
  <si>
    <t>**) В случае отсутствия в 2014 году контрольных мероприятий применяется следующая формула: O = (Cel + Fin) / 2</t>
  </si>
  <si>
    <r>
      <t xml:space="preserve">Наименование </t>
    </r>
    <r>
      <rPr>
        <sz val="11"/>
        <color indexed="8"/>
        <rFont val="Times New Roman"/>
        <family val="1"/>
      </rPr>
      <t>государственной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программы</t>
    </r>
    <r>
      <rPr>
        <b/>
        <sz val="11"/>
        <color indexed="8"/>
        <rFont val="Times New Roman"/>
        <family val="1"/>
      </rPr>
      <t xml:space="preserve"> (подпрограммы)</t>
    </r>
    <r>
      <rPr>
        <sz val="11"/>
        <color indexed="8"/>
        <rFont val="Times New Roman"/>
        <family val="1"/>
      </rPr>
      <t xml:space="preserve"> *)"Стимулирование муниципальных программ по повышению уровня благоустройства территорий"</t>
    </r>
  </si>
  <si>
    <r>
      <t xml:space="preserve">Наименование </t>
    </r>
    <r>
      <rPr>
        <sz val="11"/>
        <color indexed="8"/>
        <rFont val="Times New Roman"/>
        <family val="1"/>
      </rPr>
      <t>государственной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программы</t>
    </r>
    <r>
      <rPr>
        <b/>
        <sz val="11"/>
        <color indexed="8"/>
        <rFont val="Times New Roman"/>
        <family val="1"/>
      </rPr>
      <t xml:space="preserve"> (подпрограммы)</t>
    </r>
    <r>
      <rPr>
        <sz val="11"/>
        <color indexed="8"/>
        <rFont val="Times New Roman"/>
        <family val="1"/>
      </rPr>
      <t xml:space="preserve"> *)"Обеспечение реализации полномочий в сфере административно-технического контроля"</t>
    </r>
  </si>
  <si>
    <t xml:space="preserve"> (Ф.И.О. исполнителя) (№ телефона)</t>
  </si>
  <si>
    <t>Подпрограмма "Развитие системы обращения с отходами производства и потребления в Калужской области"</t>
  </si>
  <si>
    <t>Доля утилизированных (использованных) ТБО в общем объеме образовавшихся ТБО (календарный год, %)</t>
  </si>
  <si>
    <t>Доля рекультивированных площадей муниципальных полигонов (свалок) ТБО по отношению к общей площади карт захоронения муниципальных полигонов (свалок) (календарный год, %)</t>
  </si>
  <si>
    <t>Общий объем  финансирования  подпрограммы  7.1. "Развитие системы обращения с отходами производства и потребления в Калужской области"  - всего</t>
  </si>
  <si>
    <r>
      <t xml:space="preserve">Наименование </t>
    </r>
    <r>
      <rPr>
        <sz val="11"/>
        <color indexed="8"/>
        <rFont val="Times New Roman"/>
        <family val="1"/>
      </rPr>
      <t>государственной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программы</t>
    </r>
    <r>
      <rPr>
        <b/>
        <sz val="11"/>
        <color indexed="8"/>
        <rFont val="Times New Roman"/>
        <family val="1"/>
      </rPr>
      <t xml:space="preserve"> (подпрограммы)</t>
    </r>
    <r>
      <rPr>
        <sz val="11"/>
        <color indexed="8"/>
        <rFont val="Times New Roman"/>
        <family val="1"/>
      </rPr>
      <t xml:space="preserve"> *)"Развитие системы обращения с отходами
производства и потребления в Калужской области"</t>
    </r>
  </si>
  <si>
    <t>K - кассовое исполнение расходов в 2014 году***)</t>
  </si>
  <si>
    <t>***) Фактическое исполнение по актам принятых работ</t>
  </si>
  <si>
    <t>Доля уловленных и обезвреженных загрязняющих атмосферный воздух веществ в общем количестве отходящих загрязняющих веществ от стационарных источников</t>
  </si>
  <si>
    <t>Доля использованных и обезвреженных отходов производства и потребления от общего количества образующихся отходов I - IV класса опасности</t>
  </si>
  <si>
    <t>Выбросы в атмосферный воздух вредных (загрязняющих) веществ, отходящих от стационарных источников</t>
  </si>
  <si>
    <t>Объем образованных отходов I - IV класса опасности</t>
  </si>
  <si>
    <t>Доля площади субъекта Российской Федерации, занятая особо охраняемыми природными территориями регионального и местного значения</t>
  </si>
  <si>
    <t>% к 2007</t>
  </si>
  <si>
    <t>на обеспечение реализации государственной программы</t>
  </si>
  <si>
    <t xml:space="preserve">Данные об использовании бюджетных ассигнований и средств  из иных источников, направленнных на реализацию государственной программы "Охрана окружающей среды в Калужской области" </t>
  </si>
  <si>
    <t xml:space="preserve">мероприятие 2. Осуществление государственного мониторинга окружающей среды (государственного экологического мониторинга), обеспечение функционирования территориальной системы наблюдения за состоянием окружающей среды на территории Калужской области
</t>
  </si>
  <si>
    <t>По минфину: ОБ+ФБ (5621,9)</t>
  </si>
  <si>
    <t xml:space="preserve">объем вывоза отходов в год составит 40424 кубометров отходов при при выделенном бюджетном ассигновании из областного бюджета </t>
  </si>
  <si>
    <t>Справочно: значения среднероссийского показателя, показателя по Центральному федеральному округу**)</t>
  </si>
  <si>
    <t xml:space="preserve">**) Приводится на основании сведений о значениях показателей (индикаторов) государственной программы "Охрана окружающей среды" на 2012 - 2020 годы", утвержденной Постановлением Правительства Российской Федерации от 15.04.2014 № 326 (в разрезе субъектов Российской Федерации)
</t>
  </si>
  <si>
    <t>значения среднероссийского показателя, показателя по Центральному федеральному округу**)</t>
  </si>
  <si>
    <t>нет показателей</t>
  </si>
  <si>
    <t xml:space="preserve">Выбросы в атмосферный воздух вредных (загрязняющих) веществ, отходящих от стационарных источников, процентов к 2007 году
</t>
  </si>
  <si>
    <t xml:space="preserve">Доля использованных и обезвреженных отходов производства и потребления от общего количества образующихся отходов I - IV класса опасности, процентов
</t>
  </si>
  <si>
    <t xml:space="preserve">Доля площади субъекта Российской Федерации, занятая особо охраняемыми природными территориями регионального и местного значения, процентов
</t>
  </si>
  <si>
    <t>Создание, ремонт и восстановление объектов благоустройства, являющихся неотъемлемой частью внешней среды проживания по конкурсу – выполнено в рамках  реализации проектов по благоустройству территорий населенных пунктов муниципальных образований</t>
  </si>
  <si>
    <t>Контрольные мероприятия не предусмотрены</t>
  </si>
  <si>
    <t>с учетом выполненных работ</t>
  </si>
  <si>
    <t>исп. Артамонова Н.О. (4842) 71-99-59</t>
  </si>
  <si>
    <t xml:space="preserve"> 1.1 "Иные межбюджетные трансферты в виде грантов муниципальным образованиям Калужской области - победителям областного конкурса на звание "Самое благоустроенное муниципальное образование Калужской области" - всего</t>
  </si>
  <si>
    <t>Критерий 2 - Степень реализации контрольных мероприятий государственной программы (подпрограммы)</t>
  </si>
  <si>
    <t>Комплексная оценка эфективности релизации государственной программы (подпрограммы)</t>
  </si>
  <si>
    <t>1 вариант расчета комплексной оценки эффективности реализации государственной программы (подпрограммы)</t>
  </si>
  <si>
    <t xml:space="preserve">***)  2 вариант расчета комплексной оценки эффективности реализации государственной программы (подпрограммы) </t>
  </si>
  <si>
    <t>Градации оценки эффективности реализации государственной программы Калужской области (подпрограммы)</t>
  </si>
  <si>
    <t>Границы диапазона оценки</t>
  </si>
  <si>
    <t xml:space="preserve">Примечание: ***) В случае отсутствия в 2015 году в государственной программе (подпрограмме) контрольных событий расчет комплексной оценки принимается равной оценке степени достижения цели и решения задачи государственной программы (подпрограммы).
</t>
  </si>
  <si>
    <t xml:space="preserve">Доля утилизированных (использованных) ТБО в общем объеме образовавшихся ТБО
</t>
  </si>
  <si>
    <t xml:space="preserve">Доля рекультивированных площадей муниципальных полигонов (свалок) ТБО по отношению к общей площади карт захоронения муниципальных полигонов (свалок) (нарастающим итогом)
</t>
  </si>
  <si>
    <t xml:space="preserve">Доля объектов комплексной переработки ТБО в структуре действующих муниципальных полигонов (свалок) ТБО (нарастающим итогом)
</t>
  </si>
  <si>
    <t>В 10 МР и ГО Калуга:                                                                                                                          - оборудовано 42 места сбора ТКО по наземным технологиям;                                                                                              - установлено 46 бункеров-накопителей;                                                                                                                        - оборудовано 5 мест сбора ТКО по технологии заглубленных контейнеров;                                                          - установлено 17 заглубленных емкостей;                                                                                                                 - периодичность обслуживания 1-7 раз в неделю;                                                                                           - общий объем вывоза с организованных мест 36480 кубометров отходов</t>
  </si>
  <si>
    <t xml:space="preserve">1.1 Мероприятия по сохранению природных объектов и комплексов, являющихся ООПТ регионального значения
</t>
  </si>
  <si>
    <t xml:space="preserve">1.2. Ведение Красной книги Калужской области
</t>
  </si>
  <si>
    <t>1.4. Проведение комплексного экологического обследования ООПТ регионального (областного) значения и территорий, которым планируется придать правовой статус ООПТ регионального (областного) значения; инвентаризация ООПТ</t>
  </si>
  <si>
    <t xml:space="preserve">  </t>
  </si>
  <si>
    <t xml:space="preserve">Ведение и поддержание единого информационного ресурса территориальной системы экологического мониторинга.  Проведены работы по пополнению базы данных. </t>
  </si>
  <si>
    <t>Государственное задание выполнено в полном объеме 100%</t>
  </si>
  <si>
    <t xml:space="preserve">Артамонова Н.О.  (4842)71-99-59                      </t>
  </si>
  <si>
    <t>предусмотрено</t>
  </si>
  <si>
    <t xml:space="preserve">кассовое исполнение </t>
  </si>
  <si>
    <t xml:space="preserve"> </t>
  </si>
  <si>
    <t>Всего:</t>
  </si>
  <si>
    <t xml:space="preserve">Примечание: *) Расчет оценки эффективности реализации проводится в целом по государстенной программе и по каждой подпрограмме </t>
  </si>
  <si>
    <t>**) 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</si>
  <si>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m</t>
  </si>
  <si>
    <t xml:space="preserve">Примечание:  **) В случае превышения 100% выполнения планового значения индикатора (показателя) указывается значение равным 100%.
</t>
  </si>
  <si>
    <t>n</t>
  </si>
  <si>
    <t>Сумма значений x 100%</t>
  </si>
  <si>
    <t>Критерий 2 - Степень реализации контрольных мероприятий подпрограммы</t>
  </si>
  <si>
    <t xml:space="preserve">Критерий 1 - Степень достижения целей и решения задач подпрограммы </t>
  </si>
  <si>
    <r>
      <rPr>
        <i/>
        <sz val="11"/>
        <rFont val="Times New Roman"/>
        <family val="1"/>
      </rPr>
      <t>4.1. Обеспечение регионального государственного экологического надзора лабораторно-аналитической информацией</t>
    </r>
    <r>
      <rPr>
        <sz val="11"/>
        <rFont val="Times New Roman"/>
        <family val="1"/>
      </rPr>
      <t xml:space="preserve">
</t>
    </r>
  </si>
  <si>
    <r>
      <t>Государственная программа Калужской области</t>
    </r>
    <r>
      <rPr>
        <b/>
        <sz val="10"/>
        <rFont val="Times New Roman"/>
        <family val="1"/>
      </rPr>
      <t xml:space="preserve"> "Охрана окружающей среды в Калужской области" </t>
    </r>
  </si>
  <si>
    <t xml:space="preserve">Критерий 1 - Степень достижения целей и решения задач государственной программы (подпрограммы) </t>
  </si>
  <si>
    <t xml:space="preserve">Критерий 1 - Степень достижения целей и решения задач государственной программы </t>
  </si>
  <si>
    <t>удовлетворительный уровень эффективности</t>
  </si>
  <si>
    <t>отсутствие финансирования из областного бюджета для проведения инструментальных замеров</t>
  </si>
  <si>
    <t xml:space="preserve">объем вывоза отходов в год составит не менее 30 тыс. куб. м
</t>
  </si>
  <si>
    <t xml:space="preserve">создание, ремонт и восстановление объектов благоустройства, являющихся неотъемлемой частью внешней среды проживания по конкурсу </t>
  </si>
  <si>
    <t xml:space="preserve"> 2016 год  (тыс. руб.)</t>
  </si>
  <si>
    <t>привлеченные средства</t>
  </si>
  <si>
    <t xml:space="preserve">оплачена кредиторская задолженность за 2015 за издание  сборника Красной книги Калужской области. Том 1. Растительный мир и сборника«Материалы к Красной книге Калужской области: данные о регистрации сосудистых растений за 150 лет с картосхемами распространения». </t>
  </si>
  <si>
    <t xml:space="preserve">Оплачена кредиторская задолженность за выполнение работ в 2015 год. </t>
  </si>
  <si>
    <t>Издан государственный доклад  о состоянии природных ресурсов и охране окружающей среды на территории Калужской области в 2015 году</t>
  </si>
  <si>
    <t>проведены  исследования объектов окружающей среды, включающих отбор проб и проведение измерений с обработкой и представлением в министерство их результатов. Оплата кредиторсткой задолженности за 2015 год</t>
  </si>
  <si>
    <t>воздух – 244 шт.; вода – 901 шт.; отходы – 20 шт. почва – 31 шт.</t>
  </si>
  <si>
    <t>4.2. Организация и проведение государственной экологической экспертизы объектов регионального уровня, заказчиком которой выступает министерство природных ресурсов и экологии Калужской области</t>
  </si>
  <si>
    <t>проведено 3 экспертизы материалов комплексного экологического обследования, оплачена кредиторка 2015 года</t>
  </si>
  <si>
    <t>5.1. Развитие учреждения в сфере природопользования и экологии в отношении которого министерство осуществляет функции и полномочия учредителя</t>
  </si>
  <si>
    <t xml:space="preserve">На 01.01.2016  кредиторская задолженность средств областного бюджета муниципальным образованиям-победителям конкурса по заключенным соглашениям в 2015 году составляла 41 070, 98021 тыс.руб., в том числе на:
- премирование победителей – 2 200, 00 тыс. руб.;
- реализацию Проектов – 38 870, 98021  тыс.руб. Кредиторская задолженность перечислена муниципальным образованиям-победителям конкурса в полном объеме 14.03.2016 года. 
Основными направлениями расходов средств являются: 
1. устройство дорожно – тропиночной сети, мощение и асфальтирование тротуаров – 10 мероприятий;
2. благоустройство территории городских и сельских поселений, в том числе: озеленение, благоустройство парков, скверов, садов, устройство газонов и благоустройство территорий, прилегающих к административным зданиям, памятникам и водоемам – 20 мероприятий;
3. приобретение техники, оборудования и материалов, МАФ и продукции озеленения – 28 мероприятий;
4. строительство, реконструкция и ремонт сетей наружного освещения – 37 мероприятий;
5. детские игровые площадки: приобретение и установка оборудования, благоустройство – 34 мероприятия;
6. устройство контейнерных площадок, в том числе строительство площадки и приобретение оборудования – 5 мероприятий.
</t>
  </si>
  <si>
    <t>мероприятие 1 "Предоставление мер государственной поддержки при реализации  мероприятий муниципальных программ в сфере благоустройства территорий муниципальных образований области - победителей областных конкурсов , в том числе:</t>
  </si>
  <si>
    <r>
      <rPr>
        <b/>
        <sz val="11"/>
        <rFont val="Times New Roman"/>
        <family val="1"/>
      </rPr>
      <t>4. Формирование эффективной системы управления в области рационального природопользования, охраны окружающей среды и обеспечения экологической безопасности</t>
    </r>
    <r>
      <rPr>
        <sz val="11"/>
        <rFont val="Times New Roman"/>
        <family val="1"/>
      </rPr>
      <t xml:space="preserve">
</t>
    </r>
  </si>
  <si>
    <t>5. Развитие учреждения в сфере природопользования и экологии  в отношении которого министерство природных ресурсов, экологии и благоустройства Калужской области осуществляет функции и полномочия учредителя</t>
  </si>
  <si>
    <t>2015 год  *)</t>
  </si>
  <si>
    <t>2016 год - отчетный</t>
  </si>
  <si>
    <t>90,80</t>
  </si>
  <si>
    <t>Наблюдаемое по годам увеличение выбросов в атмосферу связано с введением в строй новых промышленных предприятий, но при достаточно эффективной очистке выбросов  показатель ИЗА  (качество атмосферного воздуха описывается этим комплексным показателем)  также изменяется, но не столь значительно - в пределах 1,71-5,0 (загрязнение низкое или повышенное).  Также значительно увеличивается количество автотранспорта.</t>
  </si>
  <si>
    <t>1,45</t>
  </si>
  <si>
    <t>51650,000*</t>
  </si>
  <si>
    <t xml:space="preserve">В 2016 году Управлением активно велась работа по исполнению функций органа, уполномоченного на осуществление государственного регионального контроля в сфере перевозок пассажиров и багажа легковым такси (данными полномочиями Управление было наделено в декабре 2013 года).
В 2016 году Управлением проведено 8 внеплановых проверок ( на основании подписанного закона Президентом РФ на три года запрещается проведение плановых проверок в отношении малого бизнеса, Мораторий устанавливается на период с 1 января 2016 года по 31 декабря 2018 года)  из них: 
- 3 внеплановые выездные проверки;
- 5 внеплановые документарные проверки.
По итогу проведенных проверок общее количество наложенных административных наказаний составляет 9 штук, общая сумма наложенных административных штрафов 119 тысяч рублей из них:
- ИП – 26 тыс. руб.;
- ООО – 93 тыс. руб. 
Обжалованных решений нет. 
Проверками охвачено 1043 транспортных средства, используемых в качестве легкового такси.
 Кроме того, в 2016 году Управлением совместно с ГИБДД проведено 39 рейдовых мероприятия. В результате проверено 311 единиц легкового такси, выявлено 41 нарушение, сумма наложенных административных штрафов составила 481 тыс. руб.
</t>
  </si>
  <si>
    <t>Эксплуатация мусоросортировочных станции в г. Обнинске и Сухиничском районе ввод в эксплуатацию  мусоросортировочного комплекса в г. Калуге</t>
  </si>
  <si>
    <t>Рекультивирован полигон в Барятинском районе площадью 0,75 га</t>
  </si>
  <si>
    <t xml:space="preserve">3 объекта (МСС в г Обнинск и 2 МПК в Сухиничском районе и г. Калуге); 16 действующих на конец отчетного периода полигонов (свалок ТКО)  </t>
  </si>
  <si>
    <r>
      <t xml:space="preserve">Расчет оценки эффективности реализации государственной программы  "Охрана окружающей среды в Калужской области"   ____________________________________________________________________________ </t>
    </r>
    <r>
      <rPr>
        <i/>
        <sz val="10"/>
        <color indexed="8"/>
        <rFont val="Times New Roman"/>
        <family val="1"/>
      </rPr>
      <t>(наименование)</t>
    </r>
    <r>
      <rPr>
        <b/>
        <sz val="16"/>
        <color indexed="8"/>
        <rFont val="Times New Roman"/>
        <family val="1"/>
      </rPr>
      <t xml:space="preserve"> в 2016 году  *)
</t>
    </r>
  </si>
  <si>
    <t xml:space="preserve">Примечание: ***) В случае отсутствия в 2016 году в государственной программе (подпрограмме) контрольных событий расчет комплексной оценки принимается равной оценке степени достижения цели и решения задачи государственной программы (подпрограммы).
</t>
  </si>
  <si>
    <t>Таблица  № 3.1</t>
  </si>
  <si>
    <r>
      <t xml:space="preserve">Расчет оценки эффективности реализации подпрограммы Развитие системы обращения с отходами производстива и потребления  Калужской области  </t>
    </r>
    <r>
      <rPr>
        <b/>
        <sz val="16"/>
        <color indexed="8"/>
        <rFont val="Times New Roman"/>
        <family val="1"/>
      </rPr>
      <t xml:space="preserve"> в 2016 году  *
</t>
    </r>
  </si>
  <si>
    <t xml:space="preserve">Доля утилизированных (использованных) ТКО в общем объеме образовавшихся ТКО
</t>
  </si>
  <si>
    <t xml:space="preserve">Доля рекультивированных площадей муниципальных полигонов (свалок) ТКО по отношению к общей площади карт захоронения муниципальных полигонов (свалок) (нарастающим итогом)
</t>
  </si>
  <si>
    <t xml:space="preserve">Доля объектов комплексной переработки ТКО в структуре действующих муниципальных полигонов (свалок) ТКО (нарастающим итогом)
</t>
  </si>
  <si>
    <t xml:space="preserve">Комплексная оценка эфективности релизации государственной программы </t>
  </si>
  <si>
    <t>1-й вариант расчета комплексной оценки эффективности реализации государственной программы, если в ее состав  входят подпрограммы:  ОГП = 0,5 * Cel ГП  + 0,5 * Оппсв, где ОГП - комплексная оценка государственной программы, Оппсв  - средняя величина комплексных оценок подпрограмм, входящих в государственную программу</t>
  </si>
  <si>
    <t xml:space="preserve">2-ой вариант расчета комплексной оценки эффективности реализации государственной программы, если в ее состав не входят подпрограммы: ОГП = 0,9 * Cel + 0,1 * Mer, где ОГП - комплексная оценка государственной программы
</t>
  </si>
  <si>
    <t>Комплексная оценка эфективности релизации подпрограммы</t>
  </si>
  <si>
    <t xml:space="preserve">Расчета комплексной оценки эффективности реализации подпрограммы: ОПП = 0,8 * Cel + 0,2 * Mer, где ОПП - комплексная оценка подпрограммы
</t>
  </si>
  <si>
    <t xml:space="preserve">Расчет оценки эффективности реализации подпрограммы "Регулирование качества окружащей среды, повышение уровня экологического образования населения" в 2016 году  
</t>
  </si>
  <si>
    <t xml:space="preserve">обеспечение организации и проведения государственной экологической экспертизы объектов регионального уровня, заказчиком которой выступает министерство природных ресурсов и экологии  Калужской области
</t>
  </si>
  <si>
    <t>Таблица  № 3.3</t>
  </si>
  <si>
    <r>
      <t xml:space="preserve">Расчет оценки эффективности реализации подпрограммы " Стимулирование муниципальных программ по повышению уровня благоустройства территорий"   </t>
    </r>
    <r>
      <rPr>
        <b/>
        <sz val="16"/>
        <color indexed="8"/>
        <rFont val="Times New Roman"/>
        <family val="1"/>
      </rPr>
      <t xml:space="preserve"> в 2016 году  *
</t>
    </r>
  </si>
  <si>
    <r>
      <t xml:space="preserve">Расчет оценки эффективности реализации государственной программы  "Охрана окружающей среды в Калужской области"   ____________________________________________________________________________ </t>
    </r>
    <r>
      <rPr>
        <i/>
        <sz val="10"/>
        <color indexed="8"/>
        <rFont val="Times New Roman"/>
        <family val="1"/>
      </rPr>
      <t>(наименование)</t>
    </r>
    <r>
      <rPr>
        <b/>
        <sz val="16"/>
        <color indexed="8"/>
        <rFont val="Times New Roman"/>
        <family val="1"/>
      </rPr>
      <t xml:space="preserve"> в 2016 году  *)
</t>
    </r>
  </si>
  <si>
    <t>обеспечение организации и проведения государственной экологической экспертизы объектов регионального уровня, заказчиком которой выступает министерство природных ресурсов, экологии и благоустройство Калужской области</t>
  </si>
  <si>
    <t>обеспечение организации и проведения государственной экологической экспертизы объектов регионального уровня, заказчиком которой выступает министерство природных ресурсов и экологии Калужской области</t>
  </si>
  <si>
    <t>1. Формирование комплексов по переработке отходов производства, потребления и вторичных материальных ресурсов</t>
  </si>
  <si>
    <t>1.1. Формирование предприятий по комплексной переработке отходов производства, потребления и вторичных материальных ресурсов, а также мусоросортировочных и мусороперегрузочных комплексов</t>
  </si>
  <si>
    <t>2. Ликвидация последствий накопленного экологического ущерба от хозяйственной деятельности прошлых лет</t>
  </si>
  <si>
    <t>3. Организация и обслуживание мест сбора и вывоза твердых бытовых отходов</t>
  </si>
  <si>
    <t>2.1. Рекультивация полигонов (свалок) отходов производства и потребления</t>
  </si>
  <si>
    <t>3.1. Предоставление субсидий субъектам хозяйственной деятельности на возмещение затрат по организации и последующему обслуживанию мест сбора и вывозу твердых бытовых отходов по схеме, определяемой министерством природных ресурсов, экологии и благоустройства Калужской области, а также на ликвидацию стихийных свалок в зоне ответственности</t>
  </si>
  <si>
    <t>кассовое исполнение будет уточнено после получения отчетов от муниципальных образований  и скорректировано после рассмотрения  проекта закона Калужской области об исполнении областного бюджета за отчетный финансовый год.</t>
  </si>
  <si>
    <t xml:space="preserve">Данные об использовании бюджетных ассигнований и средств  из иных источников, направленнных на реализацию подпрограммы "Развитие системы обращения с отходами производства и потребления в Калужской области" государственной программы "Охрана окружающей среды в Калужской области" </t>
  </si>
  <si>
    <t xml:space="preserve">Данные об использовании бюджетных ассигнований  и средств из иных источников, направленных на реализацию подпрограммы "Регулирования качества окружающей среды и повышение уровня экологического образования населения" государственной программы Калужской области  "Охрана окружающей среды в Калужской области" </t>
  </si>
  <si>
    <t xml:space="preserve"> Сохранение природной среды, в том числе естественных экологических систем, объектов животного и растительного мира, в том числе:
</t>
  </si>
  <si>
    <t xml:space="preserve">Данные об использовании бюджетных ассигнований и средств  из иных источников, направленнных на обеспечение реализации государственной программы "Охрана окружающей среды в Калужской области" </t>
  </si>
  <si>
    <t xml:space="preserve">Данные об использовании бюджетных ассигнований и средств  из иных источников, направленнных на реализацию подпрограммы "Обеспечение реализации полномочий в сфере административно-технического контроля"государственной программы "Охрана окружающей среды в Калужской области" </t>
  </si>
  <si>
    <t>Данные об использовании бюджетных ассигнований и средств  из иных источников, направленнных на реализацию  подпрограммы "Стимулирование муниципальных программ по повышению уровня благоустройства территорий"государственной программы "Охрана окружающей среды в Калужской области"</t>
  </si>
  <si>
    <t xml:space="preserve">предусмотрено </t>
  </si>
  <si>
    <t xml:space="preserve"> денежные средства были направлены на погашение на кредиторской задолженности  2015 года
</t>
  </si>
  <si>
    <t>С 2014 года судебная практика сложилась таким образом, что мировым судом не рассматриваются (возвращаются в адрес управления без рассмотрения) дела возбужденные по ст. 20.25 КоАП в отношении физических лиц, что повлекло за собой уменьшение неналоговых поступлений (штрафов) в бюджет, а также прекращена работа в части привлечения юридических и физических лиц по ст. 5.2 закона Калужской области от 28.02.2011 № 122-ОЗ за неисполнения предписания выданным должностным лицом, в связи со сложившейся судебной практикой.</t>
  </si>
  <si>
    <t xml:space="preserve">С 2014 года судебная практика сложилась таким образом, что мировым судом не рассматриваются (возвращаются в адрес управления без рассмотрения) дела возбужденные по ст. 20.25 КоАП в отношении физических лиц, что повлекло за собой уменьшение неналоговых поступлений (штрафов) в бюджет, а также прекращена работа в части привлечения юридических и физических лиц по ст. 5.2 закона Калужской области от 28.02.2011 № 122-ОЗ за неисполнения предписания выданным должностным лицом, в связи со сложившейся судебной практикой.
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</si>
</sst>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#,##0.0000"/>
    <numFmt numFmtId="179" formatCode="_-* #,##0.0000_р_._-;\-* #,##0.0000_р_._-;_-* &quot;-&quot;????_р_._-;_-@_-"/>
    <numFmt numFmtId="180" formatCode="0.0000"/>
    <numFmt numFmtId="181" formatCode="0.000000"/>
    <numFmt numFmtId="182" formatCode="_-* #,##0.000000_р_._-;\-* #,##0.000000_р_._-;_-* &quot;-&quot;??_р_._-;_-@_-"/>
    <numFmt numFmtId="183" formatCode="0.00000"/>
    <numFmt numFmtId="184" formatCode="_-* #,##0.0_р_._-;\-* #,##0.0_р_._-;_-* &quot;-&quot;??_р_._-;_-@_-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"/>
    <numFmt numFmtId="191" formatCode="0.00000000"/>
    <numFmt numFmtId="192" formatCode="0.0000000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Arial Cyr"/>
      <family val="0"/>
    </font>
    <font>
      <sz val="8"/>
      <name val="Courier New"/>
      <family val="3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B050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11" fillId="33" borderId="19" xfId="0" applyFont="1" applyFill="1" applyBorder="1" applyAlignment="1">
      <alignment horizontal="center" vertical="center"/>
    </xf>
    <xf numFmtId="0" fontId="11" fillId="0" borderId="16" xfId="0" applyFont="1" applyBorder="1" applyAlignment="1">
      <alignment/>
    </xf>
    <xf numFmtId="0" fontId="11" fillId="34" borderId="0" xfId="0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34" borderId="0" xfId="0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2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/>
    </xf>
    <xf numFmtId="0" fontId="5" fillId="0" borderId="21" xfId="0" applyFont="1" applyBorder="1" applyAlignment="1">
      <alignment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/>
    </xf>
    <xf numFmtId="9" fontId="11" fillId="0" borderId="10" xfId="0" applyNumberFormat="1" applyFont="1" applyBorder="1" applyAlignment="1">
      <alignment horizontal="center" vertical="center"/>
    </xf>
    <xf numFmtId="10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174" fontId="11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174" fontId="11" fillId="33" borderId="19" xfId="0" applyNumberFormat="1" applyFont="1" applyFill="1" applyBorder="1" applyAlignment="1">
      <alignment horizontal="center" vertical="center"/>
    </xf>
    <xf numFmtId="174" fontId="11" fillId="0" borderId="12" xfId="0" applyNumberFormat="1" applyFont="1" applyBorder="1" applyAlignment="1">
      <alignment horizontal="center" vertical="center"/>
    </xf>
    <xf numFmtId="174" fontId="11" fillId="35" borderId="1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1" fontId="16" fillId="0" borderId="0" xfId="0" applyNumberFormat="1" applyFont="1" applyAlignment="1">
      <alignment/>
    </xf>
    <xf numFmtId="0" fontId="0" fillId="0" borderId="0" xfId="0" applyAlignment="1">
      <alignment wrapText="1"/>
    </xf>
    <xf numFmtId="0" fontId="11" fillId="34" borderId="16" xfId="0" applyFont="1" applyFill="1" applyBorder="1" applyAlignment="1">
      <alignment horizontal="center"/>
    </xf>
    <xf numFmtId="0" fontId="11" fillId="34" borderId="16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7" fillId="0" borderId="0" xfId="0" applyFont="1" applyAlignment="1">
      <alignment/>
    </xf>
    <xf numFmtId="0" fontId="68" fillId="0" borderId="25" xfId="0" applyFont="1" applyBorder="1" applyAlignment="1">
      <alignment/>
    </xf>
    <xf numFmtId="0" fontId="68" fillId="0" borderId="26" xfId="0" applyFont="1" applyBorder="1" applyAlignment="1">
      <alignment/>
    </xf>
    <xf numFmtId="0" fontId="68" fillId="0" borderId="27" xfId="0" applyFont="1" applyBorder="1" applyAlignment="1">
      <alignment/>
    </xf>
    <xf numFmtId="0" fontId="67" fillId="7" borderId="18" xfId="0" applyFont="1" applyFill="1" applyBorder="1" applyAlignment="1">
      <alignment/>
    </xf>
    <xf numFmtId="49" fontId="2" fillId="0" borderId="28" xfId="0" applyNumberFormat="1" applyFont="1" applyBorder="1" applyAlignment="1">
      <alignment horizontal="center" vertical="top"/>
    </xf>
    <xf numFmtId="0" fontId="2" fillId="0" borderId="29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69" fillId="0" borderId="0" xfId="0" applyFont="1" applyAlignment="1">
      <alignment horizontal="left" vertical="top" wrapText="1"/>
    </xf>
    <xf numFmtId="0" fontId="70" fillId="0" borderId="18" xfId="0" applyFont="1" applyBorder="1" applyAlignment="1">
      <alignment/>
    </xf>
    <xf numFmtId="0" fontId="67" fillId="0" borderId="13" xfId="0" applyFont="1" applyBorder="1" applyAlignment="1">
      <alignment/>
    </xf>
    <xf numFmtId="0" fontId="71" fillId="0" borderId="14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0" fontId="71" fillId="0" borderId="15" xfId="0" applyFont="1" applyBorder="1" applyAlignment="1">
      <alignment wrapText="1"/>
    </xf>
    <xf numFmtId="0" fontId="67" fillId="0" borderId="16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67" fillId="0" borderId="18" xfId="0" applyFont="1" applyBorder="1" applyAlignment="1">
      <alignment/>
    </xf>
    <xf numFmtId="0" fontId="67" fillId="7" borderId="19" xfId="0" applyFont="1" applyFill="1" applyBorder="1" applyAlignment="1">
      <alignment/>
    </xf>
    <xf numFmtId="0" fontId="67" fillId="0" borderId="16" xfId="0" applyFont="1" applyBorder="1" applyAlignment="1">
      <alignment/>
    </xf>
    <xf numFmtId="0" fontId="67" fillId="36" borderId="0" xfId="0" applyFont="1" applyFill="1" applyBorder="1" applyAlignment="1">
      <alignment horizontal="left" vertical="center" wrapText="1"/>
    </xf>
    <xf numFmtId="0" fontId="67" fillId="36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2" fillId="0" borderId="2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vertical="center" wrapText="1"/>
    </xf>
    <xf numFmtId="174" fontId="23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174" fontId="2" fillId="0" borderId="10" xfId="0" applyNumberFormat="1" applyFont="1" applyFill="1" applyBorder="1" applyAlignment="1">
      <alignment horizontal="center"/>
    </xf>
    <xf numFmtId="0" fontId="23" fillId="0" borderId="30" xfId="0" applyFont="1" applyFill="1" applyBorder="1" applyAlignment="1">
      <alignment vertical="center" wrapText="1"/>
    </xf>
    <xf numFmtId="174" fontId="2" fillId="0" borderId="20" xfId="0" applyNumberFormat="1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174" fontId="4" fillId="0" borderId="21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3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24" fillId="0" borderId="18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43" fontId="3" fillId="0" borderId="10" xfId="60" applyFont="1" applyFill="1" applyBorder="1" applyAlignment="1">
      <alignment horizontal="center" vertical="center" wrapText="1"/>
    </xf>
    <xf numFmtId="176" fontId="3" fillId="0" borderId="10" xfId="60" applyNumberFormat="1" applyFont="1" applyFill="1" applyBorder="1" applyAlignment="1">
      <alignment horizontal="center" vertical="center" wrapText="1"/>
    </xf>
    <xf numFmtId="43" fontId="3" fillId="0" borderId="10" xfId="60" applyFont="1" applyFill="1" applyBorder="1" applyAlignment="1">
      <alignment horizontal="center" vertical="center"/>
    </xf>
    <xf numFmtId="176" fontId="3" fillId="0" borderId="10" xfId="6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74" fontId="23" fillId="0" borderId="10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top"/>
    </xf>
    <xf numFmtId="49" fontId="2" fillId="0" borderId="28" xfId="0" applyNumberFormat="1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49" fontId="2" fillId="0" borderId="33" xfId="0" applyNumberFormat="1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justify" vertical="center" wrapText="1"/>
    </xf>
    <xf numFmtId="0" fontId="2" fillId="0" borderId="3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top"/>
    </xf>
    <xf numFmtId="49" fontId="2" fillId="0" borderId="30" xfId="0" applyNumberFormat="1" applyFont="1" applyFill="1" applyBorder="1" applyAlignment="1">
      <alignment horizontal="center" vertical="top"/>
    </xf>
    <xf numFmtId="49" fontId="2" fillId="0" borderId="35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 wrapText="1"/>
    </xf>
    <xf numFmtId="0" fontId="69" fillId="0" borderId="0" xfId="0" applyFont="1" applyAlignment="1">
      <alignment horizontal="left" vertical="top" wrapText="1"/>
    </xf>
    <xf numFmtId="0" fontId="71" fillId="0" borderId="14" xfId="0" applyFont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20" xfId="0" applyNumberFormat="1" applyFont="1" applyFill="1" applyBorder="1" applyAlignment="1">
      <alignment horizontal="center" vertical="center"/>
    </xf>
    <xf numFmtId="172" fontId="2" fillId="0" borderId="21" xfId="0" applyNumberFormat="1" applyFont="1" applyFill="1" applyBorder="1" applyAlignment="1">
      <alignment horizontal="center" vertical="top"/>
    </xf>
    <xf numFmtId="172" fontId="2" fillId="0" borderId="20" xfId="0" applyNumberFormat="1" applyFont="1" applyFill="1" applyBorder="1" applyAlignment="1">
      <alignment horizontal="center" vertical="top"/>
    </xf>
    <xf numFmtId="172" fontId="3" fillId="0" borderId="10" xfId="0" applyNumberFormat="1" applyFont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7" fillId="0" borderId="16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172" fontId="67" fillId="0" borderId="10" xfId="0" applyNumberFormat="1" applyFont="1" applyFill="1" applyBorder="1" applyAlignment="1">
      <alignment/>
    </xf>
    <xf numFmtId="172" fontId="67" fillId="0" borderId="19" xfId="0" applyNumberFormat="1" applyFont="1" applyFill="1" applyBorder="1" applyAlignment="1">
      <alignment/>
    </xf>
    <xf numFmtId="0" fontId="67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/>
    </xf>
    <xf numFmtId="0" fontId="68" fillId="0" borderId="25" xfId="0" applyFont="1" applyFill="1" applyBorder="1" applyAlignment="1">
      <alignment/>
    </xf>
    <xf numFmtId="0" fontId="68" fillId="0" borderId="26" xfId="0" applyFont="1" applyFill="1" applyBorder="1" applyAlignment="1">
      <alignment/>
    </xf>
    <xf numFmtId="0" fontId="68" fillId="0" borderId="27" xfId="0" applyFont="1" applyFill="1" applyBorder="1" applyAlignment="1">
      <alignment/>
    </xf>
    <xf numFmtId="172" fontId="67" fillId="0" borderId="18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 horizontal="center" vertical="center"/>
    </xf>
    <xf numFmtId="174" fontId="19" fillId="0" borderId="21" xfId="0" applyNumberFormat="1" applyFont="1" applyFill="1" applyBorder="1" applyAlignment="1">
      <alignment horizontal="center" vertical="center" wrapText="1"/>
    </xf>
    <xf numFmtId="174" fontId="22" fillId="0" borderId="1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174" fontId="19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 vertical="top" wrapText="1"/>
    </xf>
    <xf numFmtId="0" fontId="67" fillId="0" borderId="10" xfId="0" applyFont="1" applyBorder="1" applyAlignment="1">
      <alignment horizontal="left" vertical="center" wrapText="1"/>
    </xf>
    <xf numFmtId="0" fontId="71" fillId="0" borderId="14" xfId="0" applyFont="1" applyBorder="1" applyAlignment="1">
      <alignment horizontal="center" vertical="center" wrapText="1"/>
    </xf>
    <xf numFmtId="172" fontId="2" fillId="36" borderId="21" xfId="0" applyNumberFormat="1" applyFont="1" applyFill="1" applyBorder="1" applyAlignment="1">
      <alignment horizontal="center" vertical="top"/>
    </xf>
    <xf numFmtId="172" fontId="2" fillId="36" borderId="10" xfId="0" applyNumberFormat="1" applyFont="1" applyFill="1" applyBorder="1" applyAlignment="1">
      <alignment horizontal="center" vertical="top"/>
    </xf>
    <xf numFmtId="172" fontId="2" fillId="36" borderId="12" xfId="0" applyNumberFormat="1" applyFont="1" applyFill="1" applyBorder="1" applyAlignment="1">
      <alignment horizontal="center" vertical="top"/>
    </xf>
    <xf numFmtId="0" fontId="71" fillId="0" borderId="14" xfId="0" applyFont="1" applyBorder="1" applyAlignment="1">
      <alignment horizontal="center" vertical="center" wrapText="1"/>
    </xf>
    <xf numFmtId="0" fontId="69" fillId="0" borderId="0" xfId="0" applyFont="1" applyAlignment="1">
      <alignment horizontal="left" vertical="top" wrapText="1"/>
    </xf>
    <xf numFmtId="0" fontId="67" fillId="0" borderId="10" xfId="0" applyFont="1" applyBorder="1" applyAlignment="1">
      <alignment horizontal="center" vertical="center"/>
    </xf>
    <xf numFmtId="0" fontId="67" fillId="7" borderId="18" xfId="0" applyFont="1" applyFill="1" applyBorder="1" applyAlignment="1">
      <alignment vertical="top" wrapText="1"/>
    </xf>
    <xf numFmtId="0" fontId="67" fillId="0" borderId="0" xfId="0" applyFont="1" applyBorder="1" applyAlignment="1">
      <alignment horizontal="left" vertical="top" wrapText="1"/>
    </xf>
    <xf numFmtId="0" fontId="67" fillId="0" borderId="16" xfId="0" applyFont="1" applyBorder="1" applyAlignment="1">
      <alignment horizontal="center" vertical="top"/>
    </xf>
    <xf numFmtId="0" fontId="67" fillId="0" borderId="17" xfId="0" applyFont="1" applyBorder="1" applyAlignment="1">
      <alignment vertical="center" wrapText="1"/>
    </xf>
    <xf numFmtId="0" fontId="67" fillId="0" borderId="37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4" fontId="19" fillId="0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2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172" fontId="2" fillId="0" borderId="10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72" fontId="2" fillId="0" borderId="38" xfId="0" applyNumberFormat="1" applyFont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4" fontId="3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19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1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19" fillId="0" borderId="39" xfId="0" applyFont="1" applyBorder="1" applyAlignment="1">
      <alignment horizontal="center" vertical="top" wrapText="1"/>
    </xf>
    <xf numFmtId="0" fontId="19" fillId="0" borderId="39" xfId="0" applyFont="1" applyBorder="1" applyAlignment="1">
      <alignment horizontal="center" vertical="top"/>
    </xf>
    <xf numFmtId="0" fontId="19" fillId="0" borderId="40" xfId="0" applyFont="1" applyBorder="1" applyAlignment="1">
      <alignment horizontal="center" vertical="top"/>
    </xf>
    <xf numFmtId="0" fontId="19" fillId="0" borderId="39" xfId="0" applyFont="1" applyFill="1" applyBorder="1" applyAlignment="1">
      <alignment horizontal="center" vertical="top"/>
    </xf>
    <xf numFmtId="0" fontId="19" fillId="0" borderId="40" xfId="0" applyFont="1" applyFill="1" applyBorder="1" applyAlignment="1">
      <alignment horizontal="center" vertical="top"/>
    </xf>
    <xf numFmtId="0" fontId="19" fillId="0" borderId="35" xfId="0" applyFont="1" applyFill="1" applyBorder="1" applyAlignment="1">
      <alignment horizontal="center" vertical="top"/>
    </xf>
    <xf numFmtId="0" fontId="19" fillId="0" borderId="41" xfId="0" applyFont="1" applyFill="1" applyBorder="1" applyAlignment="1">
      <alignment horizontal="center" vertical="top"/>
    </xf>
    <xf numFmtId="0" fontId="19" fillId="0" borderId="42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1" fillId="0" borderId="32" xfId="0" applyFont="1" applyBorder="1" applyAlignment="1">
      <alignment horizontal="left" vertical="top"/>
    </xf>
    <xf numFmtId="0" fontId="11" fillId="0" borderId="45" xfId="0" applyFont="1" applyBorder="1" applyAlignment="1">
      <alignment horizontal="left" vertical="top"/>
    </xf>
    <xf numFmtId="0" fontId="11" fillId="0" borderId="46" xfId="0" applyFont="1" applyBorder="1" applyAlignment="1">
      <alignment horizontal="left" vertical="top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12" fillId="0" borderId="47" xfId="0" applyFont="1" applyBorder="1" applyAlignment="1">
      <alignment horizontal="center" wrapText="1"/>
    </xf>
    <xf numFmtId="0" fontId="12" fillId="0" borderId="48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174" fontId="11" fillId="33" borderId="12" xfId="0" applyNumberFormat="1" applyFont="1" applyFill="1" applyBorder="1" applyAlignment="1">
      <alignment horizontal="center"/>
    </xf>
    <xf numFmtId="174" fontId="11" fillId="33" borderId="19" xfId="0" applyNumberFormat="1" applyFont="1" applyFill="1" applyBorder="1" applyAlignment="1">
      <alignment horizontal="center"/>
    </xf>
    <xf numFmtId="0" fontId="8" fillId="0" borderId="26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72" fontId="11" fillId="33" borderId="53" xfId="0" applyNumberFormat="1" applyFont="1" applyFill="1" applyBorder="1" applyAlignment="1">
      <alignment horizontal="center" vertical="center"/>
    </xf>
    <xf numFmtId="172" fontId="11" fillId="33" borderId="54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1" fillId="0" borderId="55" xfId="0" applyFont="1" applyBorder="1" applyAlignment="1">
      <alignment horizontal="left"/>
    </xf>
    <xf numFmtId="0" fontId="11" fillId="0" borderId="56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174" fontId="11" fillId="35" borderId="53" xfId="0" applyNumberFormat="1" applyFont="1" applyFill="1" applyBorder="1" applyAlignment="1">
      <alignment horizontal="center" vertical="center"/>
    </xf>
    <xf numFmtId="174" fontId="11" fillId="35" borderId="52" xfId="0" applyNumberFormat="1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/>
    </xf>
    <xf numFmtId="0" fontId="11" fillId="33" borderId="54" xfId="0" applyFont="1" applyFill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11" fillId="0" borderId="17" xfId="0" applyFont="1" applyBorder="1" applyAlignment="1">
      <alignment horizontal="justify" vertical="top" wrapText="1"/>
    </xf>
    <xf numFmtId="0" fontId="11" fillId="0" borderId="37" xfId="0" applyFont="1" applyBorder="1" applyAlignment="1">
      <alignment horizontal="justify" vertical="top" wrapText="1"/>
    </xf>
    <xf numFmtId="174" fontId="11" fillId="33" borderId="53" xfId="0" applyNumberFormat="1" applyFont="1" applyFill="1" applyBorder="1" applyAlignment="1">
      <alignment horizontal="center"/>
    </xf>
    <xf numFmtId="174" fontId="11" fillId="33" borderId="54" xfId="0" applyNumberFormat="1" applyFont="1" applyFill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left"/>
    </xf>
    <xf numFmtId="0" fontId="11" fillId="0" borderId="51" xfId="0" applyFont="1" applyBorder="1" applyAlignment="1">
      <alignment horizontal="left"/>
    </xf>
    <xf numFmtId="0" fontId="11" fillId="0" borderId="52" xfId="0" applyFont="1" applyBorder="1" applyAlignment="1">
      <alignment horizontal="left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50" xfId="0" applyFont="1" applyBorder="1" applyAlignment="1">
      <alignment horizontal="center" vertical="top" wrapText="1"/>
    </xf>
    <xf numFmtId="0" fontId="11" fillId="0" borderId="51" xfId="0" applyFont="1" applyBorder="1" applyAlignment="1">
      <alignment horizontal="center" vertical="top" wrapText="1"/>
    </xf>
    <xf numFmtId="0" fontId="11" fillId="0" borderId="52" xfId="0" applyFont="1" applyBorder="1" applyAlignment="1">
      <alignment horizontal="center" vertical="top" wrapText="1"/>
    </xf>
    <xf numFmtId="0" fontId="13" fillId="0" borderId="6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174" fontId="11" fillId="0" borderId="12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left" vertical="center" wrapText="1"/>
    </xf>
    <xf numFmtId="0" fontId="11" fillId="0" borderId="58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58" xfId="0" applyFont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justify" vertical="center" wrapText="1"/>
    </xf>
    <xf numFmtId="0" fontId="11" fillId="35" borderId="37" xfId="0" applyFont="1" applyFill="1" applyBorder="1" applyAlignment="1">
      <alignment horizontal="justify" vertical="center" wrapText="1"/>
    </xf>
    <xf numFmtId="0" fontId="11" fillId="34" borderId="10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11" fillId="34" borderId="36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horizontal="left" vertical="center" wrapText="1"/>
    </xf>
    <xf numFmtId="0" fontId="11" fillId="34" borderId="37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174" fontId="11" fillId="0" borderId="12" xfId="0" applyNumberFormat="1" applyFont="1" applyBorder="1" applyAlignment="1">
      <alignment horizontal="center" vertical="center"/>
    </xf>
    <xf numFmtId="172" fontId="11" fillId="33" borderId="53" xfId="0" applyNumberFormat="1" applyFont="1" applyFill="1" applyBorder="1" applyAlignment="1">
      <alignment horizontal="center" vertical="center"/>
    </xf>
    <xf numFmtId="172" fontId="11" fillId="33" borderId="54" xfId="0" applyNumberFormat="1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wrapText="1"/>
    </xf>
    <xf numFmtId="0" fontId="12" fillId="0" borderId="48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8" fillId="0" borderId="32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49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3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36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174" fontId="11" fillId="33" borderId="12" xfId="0" applyNumberFormat="1" applyFont="1" applyFill="1" applyBorder="1" applyAlignment="1">
      <alignment horizontal="center"/>
    </xf>
    <xf numFmtId="174" fontId="11" fillId="33" borderId="19" xfId="0" applyNumberFormat="1" applyFont="1" applyFill="1" applyBorder="1" applyAlignment="1">
      <alignment horizontal="center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69" fillId="0" borderId="0" xfId="0" applyFont="1" applyAlignment="1">
      <alignment horizontal="left" vertical="top" wrapText="1"/>
    </xf>
    <xf numFmtId="0" fontId="67" fillId="0" borderId="16" xfId="0" applyFont="1" applyBorder="1" applyAlignment="1">
      <alignment horizontal="left"/>
    </xf>
    <xf numFmtId="0" fontId="67" fillId="0" borderId="10" xfId="0" applyFont="1" applyBorder="1" applyAlignment="1">
      <alignment horizontal="left"/>
    </xf>
    <xf numFmtId="0" fontId="67" fillId="0" borderId="10" xfId="0" applyFont="1" applyBorder="1" applyAlignment="1">
      <alignment horizontal="center"/>
    </xf>
    <xf numFmtId="0" fontId="67" fillId="0" borderId="18" xfId="0" applyFont="1" applyBorder="1" applyAlignment="1">
      <alignment horizontal="center"/>
    </xf>
    <xf numFmtId="0" fontId="67" fillId="0" borderId="36" xfId="0" applyFont="1" applyBorder="1" applyAlignment="1">
      <alignment horizontal="left"/>
    </xf>
    <xf numFmtId="0" fontId="67" fillId="0" borderId="12" xfId="0" applyFont="1" applyBorder="1" applyAlignment="1">
      <alignment horizontal="left"/>
    </xf>
    <xf numFmtId="0" fontId="67" fillId="0" borderId="12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67" fillId="0" borderId="16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left" vertical="top" wrapText="1"/>
    </xf>
    <xf numFmtId="0" fontId="67" fillId="0" borderId="36" xfId="0" applyFont="1" applyBorder="1" applyAlignment="1">
      <alignment horizontal="left" vertical="top" wrapText="1"/>
    </xf>
    <xf numFmtId="0" fontId="67" fillId="0" borderId="12" xfId="0" applyFont="1" applyBorder="1" applyAlignment="1">
      <alignment horizontal="left" vertical="top" wrapText="1"/>
    </xf>
    <xf numFmtId="0" fontId="68" fillId="0" borderId="47" xfId="0" applyFont="1" applyBorder="1" applyAlignment="1">
      <alignment horizontal="center" vertical="center" wrapText="1"/>
    </xf>
    <xf numFmtId="0" fontId="68" fillId="0" borderId="48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0" fontId="71" fillId="7" borderId="10" xfId="0" applyFont="1" applyFill="1" applyBorder="1" applyAlignment="1">
      <alignment horizontal="center" vertical="center" wrapText="1"/>
    </xf>
    <xf numFmtId="0" fontId="67" fillId="0" borderId="36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 wrapText="1"/>
    </xf>
    <xf numFmtId="0" fontId="67" fillId="7" borderId="12" xfId="0" applyFont="1" applyFill="1" applyBorder="1" applyAlignment="1">
      <alignment horizontal="center"/>
    </xf>
    <xf numFmtId="0" fontId="67" fillId="7" borderId="19" xfId="0" applyFont="1" applyFill="1" applyBorder="1" applyAlignment="1">
      <alignment horizontal="center"/>
    </xf>
    <xf numFmtId="0" fontId="67" fillId="0" borderId="17" xfId="0" applyFont="1" applyFill="1" applyBorder="1" applyAlignment="1">
      <alignment horizontal="left" vertical="center" wrapText="1"/>
    </xf>
    <xf numFmtId="0" fontId="67" fillId="0" borderId="37" xfId="0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center"/>
    </xf>
    <xf numFmtId="0" fontId="67" fillId="0" borderId="57" xfId="0" applyFont="1" applyBorder="1" applyAlignment="1">
      <alignment horizontal="center"/>
    </xf>
    <xf numFmtId="0" fontId="67" fillId="0" borderId="17" xfId="0" applyFont="1" applyFill="1" applyBorder="1" applyAlignment="1">
      <alignment horizontal="left" vertical="top" wrapText="1"/>
    </xf>
    <xf numFmtId="0" fontId="67" fillId="0" borderId="37" xfId="0" applyFont="1" applyFill="1" applyBorder="1" applyAlignment="1">
      <alignment horizontal="left" vertical="top" wrapText="1"/>
    </xf>
    <xf numFmtId="0" fontId="71" fillId="0" borderId="14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2" fillId="0" borderId="32" xfId="0" applyFont="1" applyBorder="1" applyAlignment="1">
      <alignment horizontal="center" vertical="top" wrapText="1"/>
    </xf>
    <xf numFmtId="0" fontId="72" fillId="0" borderId="45" xfId="0" applyFont="1" applyBorder="1" applyAlignment="1">
      <alignment horizontal="center" vertical="top"/>
    </xf>
    <xf numFmtId="0" fontId="72" fillId="0" borderId="46" xfId="0" applyFont="1" applyBorder="1" applyAlignment="1">
      <alignment horizontal="center" vertical="top"/>
    </xf>
    <xf numFmtId="0" fontId="69" fillId="0" borderId="0" xfId="0" applyFont="1" applyBorder="1" applyAlignment="1">
      <alignment vertical="top" wrapText="1"/>
    </xf>
    <xf numFmtId="0" fontId="67" fillId="0" borderId="50" xfId="0" applyFont="1" applyBorder="1" applyAlignment="1">
      <alignment horizontal="left" vertical="center" wrapText="1"/>
    </xf>
    <xf numFmtId="0" fontId="67" fillId="0" borderId="51" xfId="0" applyFont="1" applyBorder="1" applyAlignment="1">
      <alignment horizontal="left" vertical="center" wrapText="1"/>
    </xf>
    <xf numFmtId="0" fontId="67" fillId="0" borderId="52" xfId="0" applyFont="1" applyBorder="1" applyAlignment="1">
      <alignment horizontal="left" vertical="center" wrapText="1"/>
    </xf>
    <xf numFmtId="0" fontId="68" fillId="0" borderId="49" xfId="0" applyFont="1" applyBorder="1" applyAlignment="1">
      <alignment horizontal="left"/>
    </xf>
    <xf numFmtId="0" fontId="68" fillId="0" borderId="49" xfId="0" applyFont="1" applyBorder="1" applyAlignment="1">
      <alignment horizontal="left" vertical="center" wrapText="1"/>
    </xf>
    <xf numFmtId="0" fontId="67" fillId="0" borderId="36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center"/>
    </xf>
    <xf numFmtId="0" fontId="67" fillId="0" borderId="19" xfId="0" applyFont="1" applyFill="1" applyBorder="1" applyAlignment="1">
      <alignment horizontal="center"/>
    </xf>
    <xf numFmtId="0" fontId="67" fillId="0" borderId="16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left" vertical="top" wrapText="1"/>
    </xf>
    <xf numFmtId="0" fontId="67" fillId="0" borderId="36" xfId="0" applyFont="1" applyFill="1" applyBorder="1" applyAlignment="1">
      <alignment horizontal="left" vertical="top" wrapText="1"/>
    </xf>
    <xf numFmtId="0" fontId="67" fillId="0" borderId="12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/>
    </xf>
    <xf numFmtId="0" fontId="67" fillId="0" borderId="18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left" vertical="center" wrapText="1"/>
    </xf>
    <xf numFmtId="0" fontId="67" fillId="0" borderId="50" xfId="0" applyFont="1" applyFill="1" applyBorder="1" applyAlignment="1">
      <alignment horizontal="left" vertical="center" wrapText="1"/>
    </xf>
    <xf numFmtId="0" fontId="67" fillId="0" borderId="51" xfId="0" applyFont="1" applyFill="1" applyBorder="1" applyAlignment="1">
      <alignment horizontal="left" vertical="center" wrapText="1"/>
    </xf>
    <xf numFmtId="0" fontId="67" fillId="0" borderId="52" xfId="0" applyFont="1" applyFill="1" applyBorder="1" applyAlignment="1">
      <alignment horizontal="left" vertical="center" wrapText="1"/>
    </xf>
    <xf numFmtId="0" fontId="68" fillId="0" borderId="25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left" vertical="top" wrapText="1"/>
    </xf>
    <xf numFmtId="0" fontId="68" fillId="0" borderId="27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1" fillId="0" borderId="3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5"/>
  <sheetViews>
    <sheetView zoomScale="110" zoomScaleNormal="110" zoomScaleSheetLayoutView="100" zoomScalePageLayoutView="0" workbookViewId="0" topLeftCell="A13">
      <selection activeCell="I38" sqref="A33:I38"/>
    </sheetView>
  </sheetViews>
  <sheetFormatPr defaultColWidth="9.125" defaultRowHeight="12.75"/>
  <cols>
    <col min="1" max="1" width="5.875" style="1" customWidth="1"/>
    <col min="2" max="2" width="40.875" style="1" customWidth="1"/>
    <col min="3" max="3" width="8.00390625" style="1" customWidth="1"/>
    <col min="4" max="4" width="10.125" style="1" customWidth="1"/>
    <col min="5" max="6" width="8.375" style="1" customWidth="1"/>
    <col min="7" max="7" width="11.50390625" style="1" customWidth="1"/>
    <col min="8" max="8" width="40.50390625" style="1" customWidth="1"/>
    <col min="9" max="9" width="23.50390625" style="1" customWidth="1"/>
    <col min="10" max="16384" width="9.125" style="1" customWidth="1"/>
  </cols>
  <sheetData>
    <row r="1" ht="12.75">
      <c r="I1" s="2" t="s">
        <v>13</v>
      </c>
    </row>
    <row r="3" spans="1:9" ht="12.75">
      <c r="A3" s="268" t="s">
        <v>5</v>
      </c>
      <c r="B3" s="268"/>
      <c r="C3" s="268"/>
      <c r="D3" s="268"/>
      <c r="E3" s="268"/>
      <c r="F3" s="268"/>
      <c r="G3" s="268"/>
      <c r="H3" s="268"/>
      <c r="I3" s="268"/>
    </row>
    <row r="4" ht="13.5" thickBot="1"/>
    <row r="5" spans="1:9" s="3" customFormat="1" ht="12.75">
      <c r="A5" s="272" t="s">
        <v>3</v>
      </c>
      <c r="B5" s="270" t="s">
        <v>7</v>
      </c>
      <c r="C5" s="270" t="s">
        <v>4</v>
      </c>
      <c r="D5" s="270" t="s">
        <v>6</v>
      </c>
      <c r="E5" s="270"/>
      <c r="F5" s="270"/>
      <c r="G5" s="270"/>
      <c r="H5" s="270" t="s">
        <v>11</v>
      </c>
      <c r="I5" s="277" t="s">
        <v>124</v>
      </c>
    </row>
    <row r="6" spans="1:9" s="3" customFormat="1" ht="12.75">
      <c r="A6" s="273"/>
      <c r="B6" s="271"/>
      <c r="C6" s="271"/>
      <c r="D6" s="271" t="s">
        <v>188</v>
      </c>
      <c r="E6" s="269" t="s">
        <v>189</v>
      </c>
      <c r="F6" s="269"/>
      <c r="G6" s="269"/>
      <c r="H6" s="271"/>
      <c r="I6" s="278"/>
    </row>
    <row r="7" spans="1:9" s="3" customFormat="1" ht="25.5">
      <c r="A7" s="273"/>
      <c r="B7" s="271"/>
      <c r="C7" s="271"/>
      <c r="D7" s="271"/>
      <c r="E7" s="166" t="s">
        <v>0</v>
      </c>
      <c r="F7" s="166" t="s">
        <v>1</v>
      </c>
      <c r="G7" s="166" t="s">
        <v>12</v>
      </c>
      <c r="H7" s="271"/>
      <c r="I7" s="278"/>
    </row>
    <row r="8" spans="1:9" ht="12.75">
      <c r="A8" s="167">
        <v>1</v>
      </c>
      <c r="B8" s="110">
        <v>2</v>
      </c>
      <c r="C8" s="110">
        <v>3</v>
      </c>
      <c r="D8" s="110">
        <v>4</v>
      </c>
      <c r="E8" s="110">
        <v>5</v>
      </c>
      <c r="F8" s="110">
        <v>6</v>
      </c>
      <c r="G8" s="168">
        <v>7</v>
      </c>
      <c r="H8" s="110">
        <v>8</v>
      </c>
      <c r="I8" s="169">
        <v>9</v>
      </c>
    </row>
    <row r="9" spans="1:9" s="3" customFormat="1" ht="12.75">
      <c r="A9" s="170"/>
      <c r="B9" s="279" t="s">
        <v>167</v>
      </c>
      <c r="C9" s="279"/>
      <c r="D9" s="279"/>
      <c r="E9" s="279"/>
      <c r="F9" s="279"/>
      <c r="G9" s="279"/>
      <c r="H9" s="279"/>
      <c r="I9" s="280"/>
    </row>
    <row r="10" spans="1:9" s="3" customFormat="1" ht="51.75">
      <c r="A10" s="165">
        <v>1</v>
      </c>
      <c r="B10" s="107" t="s">
        <v>113</v>
      </c>
      <c r="C10" s="108" t="s">
        <v>25</v>
      </c>
      <c r="D10" s="192">
        <v>93</v>
      </c>
      <c r="E10" s="244">
        <v>93</v>
      </c>
      <c r="F10" s="242">
        <v>147.6</v>
      </c>
      <c r="G10" s="242">
        <v>158.7</v>
      </c>
      <c r="H10" s="110"/>
      <c r="I10" s="200">
        <v>93</v>
      </c>
    </row>
    <row r="11" spans="1:9" s="3" customFormat="1" ht="51.75">
      <c r="A11" s="165">
        <v>2</v>
      </c>
      <c r="B11" s="171" t="s">
        <v>114</v>
      </c>
      <c r="C11" s="111" t="s">
        <v>25</v>
      </c>
      <c r="D11" s="112">
        <v>60</v>
      </c>
      <c r="E11" s="112">
        <v>62.5</v>
      </c>
      <c r="F11" s="112">
        <v>62.5</v>
      </c>
      <c r="G11" s="240">
        <v>100</v>
      </c>
      <c r="H11" s="179"/>
      <c r="I11" s="111">
        <v>62.5</v>
      </c>
    </row>
    <row r="12" spans="1:9" s="3" customFormat="1" ht="129.75">
      <c r="A12" s="165">
        <v>3</v>
      </c>
      <c r="B12" s="107" t="s">
        <v>115</v>
      </c>
      <c r="C12" s="108" t="s">
        <v>118</v>
      </c>
      <c r="D12" s="192">
        <v>155</v>
      </c>
      <c r="E12" s="243" t="s">
        <v>190</v>
      </c>
      <c r="F12" s="242">
        <v>204.8</v>
      </c>
      <c r="G12" s="245">
        <f>E12/F12*100</f>
        <v>44.33593749999999</v>
      </c>
      <c r="H12" s="108" t="s">
        <v>191</v>
      </c>
      <c r="I12" s="201">
        <v>99.9</v>
      </c>
    </row>
    <row r="13" spans="1:9" s="3" customFormat="1" ht="25.5">
      <c r="A13" s="165">
        <v>4</v>
      </c>
      <c r="B13" s="107" t="s">
        <v>116</v>
      </c>
      <c r="C13" s="108" t="s">
        <v>118</v>
      </c>
      <c r="D13" s="112">
        <v>156.4</v>
      </c>
      <c r="E13" s="112">
        <v>164.1</v>
      </c>
      <c r="F13" s="112">
        <v>164.1</v>
      </c>
      <c r="G13" s="240">
        <v>100</v>
      </c>
      <c r="H13" s="236"/>
      <c r="I13" s="201">
        <v>156.4</v>
      </c>
    </row>
    <row r="14" spans="1:9" s="3" customFormat="1" ht="52.5" thickBot="1">
      <c r="A14" s="172">
        <v>6</v>
      </c>
      <c r="B14" s="113" t="s">
        <v>117</v>
      </c>
      <c r="C14" s="114" t="s">
        <v>25</v>
      </c>
      <c r="D14" s="193">
        <v>1.5</v>
      </c>
      <c r="E14" s="243" t="s">
        <v>192</v>
      </c>
      <c r="F14" s="242">
        <v>3.6</v>
      </c>
      <c r="G14" s="242">
        <v>248.3</v>
      </c>
      <c r="H14" s="173"/>
      <c r="I14" s="201">
        <v>1.45</v>
      </c>
    </row>
    <row r="15" spans="1:9" s="3" customFormat="1" ht="13.5" thickBot="1">
      <c r="A15" s="174"/>
      <c r="B15" s="286" t="s">
        <v>106</v>
      </c>
      <c r="C15" s="284"/>
      <c r="D15" s="284"/>
      <c r="E15" s="284"/>
      <c r="F15" s="284"/>
      <c r="G15" s="284"/>
      <c r="H15" s="287"/>
      <c r="I15" s="288"/>
    </row>
    <row r="16" spans="1:9" s="3" customFormat="1" ht="51.75">
      <c r="A16" s="175" t="s">
        <v>9</v>
      </c>
      <c r="B16" s="176" t="s">
        <v>143</v>
      </c>
      <c r="C16" s="177" t="s">
        <v>25</v>
      </c>
      <c r="D16" s="173">
        <v>2.4</v>
      </c>
      <c r="E16" s="173">
        <v>2.4</v>
      </c>
      <c r="F16" s="173">
        <v>2.4</v>
      </c>
      <c r="G16" s="173">
        <v>100</v>
      </c>
      <c r="H16" s="5" t="s">
        <v>195</v>
      </c>
      <c r="I16" s="85" t="s">
        <v>127</v>
      </c>
    </row>
    <row r="17" spans="1:9" s="3" customFormat="1" ht="78">
      <c r="A17" s="178" t="s">
        <v>8</v>
      </c>
      <c r="B17" s="179" t="s">
        <v>144</v>
      </c>
      <c r="C17" s="111" t="s">
        <v>25</v>
      </c>
      <c r="D17" s="173">
        <v>10</v>
      </c>
      <c r="E17" s="173">
        <v>16</v>
      </c>
      <c r="F17" s="173">
        <v>16</v>
      </c>
      <c r="G17" s="173">
        <v>100</v>
      </c>
      <c r="H17" s="5" t="s">
        <v>196</v>
      </c>
      <c r="I17" s="86" t="s">
        <v>127</v>
      </c>
    </row>
    <row r="18" spans="1:9" s="3" customFormat="1" ht="52.5" thickBot="1">
      <c r="A18" s="180" t="s">
        <v>14</v>
      </c>
      <c r="B18" s="181" t="s">
        <v>145</v>
      </c>
      <c r="C18" s="182" t="s">
        <v>25</v>
      </c>
      <c r="D18" s="173">
        <v>3</v>
      </c>
      <c r="E18" s="173">
        <v>3</v>
      </c>
      <c r="F18" s="173">
        <v>18.8</v>
      </c>
      <c r="G18" s="173">
        <v>626.7</v>
      </c>
      <c r="H18" s="5" t="s">
        <v>197</v>
      </c>
      <c r="I18" s="86" t="s">
        <v>127</v>
      </c>
    </row>
    <row r="19" spans="1:9" s="3" customFormat="1" ht="13.5" thickBot="1">
      <c r="A19" s="183"/>
      <c r="B19" s="281" t="s">
        <v>15</v>
      </c>
      <c r="C19" s="282"/>
      <c r="D19" s="282"/>
      <c r="E19" s="282"/>
      <c r="F19" s="282"/>
      <c r="G19" s="282"/>
      <c r="H19" s="282"/>
      <c r="I19" s="283"/>
    </row>
    <row r="20" spans="1:9" s="3" customFormat="1" ht="64.5">
      <c r="A20" s="84" t="s">
        <v>9</v>
      </c>
      <c r="B20" s="237" t="s">
        <v>16</v>
      </c>
      <c r="C20" s="54" t="s">
        <v>25</v>
      </c>
      <c r="D20" s="194">
        <v>70</v>
      </c>
      <c r="E20" s="194">
        <v>70</v>
      </c>
      <c r="F20" s="194">
        <v>70</v>
      </c>
      <c r="G20" s="194">
        <v>100</v>
      </c>
      <c r="H20" s="55"/>
      <c r="I20" s="85" t="s">
        <v>127</v>
      </c>
    </row>
    <row r="21" spans="1:9" s="3" customFormat="1" ht="39">
      <c r="A21" s="170" t="s">
        <v>8</v>
      </c>
      <c r="B21" s="238" t="s">
        <v>17</v>
      </c>
      <c r="C21" s="5" t="s">
        <v>26</v>
      </c>
      <c r="D21" s="105">
        <v>30</v>
      </c>
      <c r="E21" s="105">
        <v>30</v>
      </c>
      <c r="F21" s="105">
        <v>30</v>
      </c>
      <c r="G21" s="105">
        <v>100</v>
      </c>
      <c r="H21" s="5"/>
      <c r="I21" s="86" t="s">
        <v>127</v>
      </c>
    </row>
    <row r="22" spans="1:9" s="3" customFormat="1" ht="39">
      <c r="A22" s="170" t="s">
        <v>14</v>
      </c>
      <c r="B22" s="238" t="s">
        <v>18</v>
      </c>
      <c r="C22" s="5" t="s">
        <v>25</v>
      </c>
      <c r="D22" s="105">
        <v>60</v>
      </c>
      <c r="E22" s="105">
        <v>60</v>
      </c>
      <c r="F22" s="105">
        <v>60</v>
      </c>
      <c r="G22" s="105">
        <v>100</v>
      </c>
      <c r="H22" s="6"/>
      <c r="I22" s="86" t="s">
        <v>127</v>
      </c>
    </row>
    <row r="23" spans="1:9" s="3" customFormat="1" ht="51.75">
      <c r="A23" s="170" t="s">
        <v>19</v>
      </c>
      <c r="B23" s="4" t="s">
        <v>20</v>
      </c>
      <c r="C23" s="104" t="s">
        <v>27</v>
      </c>
      <c r="D23" s="105">
        <v>0</v>
      </c>
      <c r="E23" s="105">
        <v>25</v>
      </c>
      <c r="F23" s="105">
        <v>0</v>
      </c>
      <c r="G23" s="105">
        <v>0</v>
      </c>
      <c r="H23" s="5" t="s">
        <v>171</v>
      </c>
      <c r="I23" s="86" t="s">
        <v>127</v>
      </c>
    </row>
    <row r="24" spans="1:9" s="3" customFormat="1" ht="51.75">
      <c r="A24" s="170" t="s">
        <v>21</v>
      </c>
      <c r="B24" s="4" t="s">
        <v>22</v>
      </c>
      <c r="C24" s="5" t="s">
        <v>25</v>
      </c>
      <c r="D24" s="105">
        <v>58</v>
      </c>
      <c r="E24" s="105">
        <v>60</v>
      </c>
      <c r="F24" s="105">
        <v>60</v>
      </c>
      <c r="G24" s="105">
        <v>100</v>
      </c>
      <c r="H24" s="5"/>
      <c r="I24" s="86" t="s">
        <v>127</v>
      </c>
    </row>
    <row r="25" spans="1:9" s="3" customFormat="1" ht="65.25" thickBot="1">
      <c r="A25" s="184" t="s">
        <v>23</v>
      </c>
      <c r="B25" s="102" t="s">
        <v>24</v>
      </c>
      <c r="C25" s="51" t="s">
        <v>25</v>
      </c>
      <c r="D25" s="195">
        <v>90.4</v>
      </c>
      <c r="E25" s="195">
        <v>90.6</v>
      </c>
      <c r="F25" s="195">
        <v>90.6</v>
      </c>
      <c r="G25" s="195">
        <v>100</v>
      </c>
      <c r="H25" s="52"/>
      <c r="I25" s="161" t="s">
        <v>127</v>
      </c>
    </row>
    <row r="26" spans="1:9" s="78" customFormat="1" ht="13.5" thickBot="1">
      <c r="A26" s="185"/>
      <c r="B26" s="284" t="s">
        <v>28</v>
      </c>
      <c r="C26" s="284"/>
      <c r="D26" s="284"/>
      <c r="E26" s="284"/>
      <c r="F26" s="284"/>
      <c r="G26" s="284"/>
      <c r="H26" s="284"/>
      <c r="I26" s="285"/>
    </row>
    <row r="27" spans="1:9" ht="78" thickBot="1">
      <c r="A27" s="186" t="s">
        <v>9</v>
      </c>
      <c r="B27" s="239" t="s">
        <v>29</v>
      </c>
      <c r="C27" s="111" t="s">
        <v>30</v>
      </c>
      <c r="D27" s="240">
        <v>32</v>
      </c>
      <c r="E27" s="240">
        <v>21</v>
      </c>
      <c r="F27" s="240">
        <v>0</v>
      </c>
      <c r="G27" s="240">
        <v>0</v>
      </c>
      <c r="H27" s="5" t="s">
        <v>231</v>
      </c>
      <c r="I27" s="162" t="s">
        <v>127</v>
      </c>
    </row>
    <row r="28" spans="1:9" s="78" customFormat="1" ht="13.5" thickBot="1">
      <c r="A28" s="185"/>
      <c r="B28" s="284" t="s">
        <v>32</v>
      </c>
      <c r="C28" s="284"/>
      <c r="D28" s="284"/>
      <c r="E28" s="284"/>
      <c r="F28" s="284"/>
      <c r="G28" s="284"/>
      <c r="H28" s="284"/>
      <c r="I28" s="285"/>
    </row>
    <row r="29" spans="1:9" ht="168.75">
      <c r="A29" s="84" t="s">
        <v>9</v>
      </c>
      <c r="B29" s="241" t="s">
        <v>33</v>
      </c>
      <c r="C29" s="54" t="s">
        <v>25</v>
      </c>
      <c r="D29" s="223">
        <v>70</v>
      </c>
      <c r="E29" s="223">
        <v>70</v>
      </c>
      <c r="F29" s="223">
        <v>53.8</v>
      </c>
      <c r="G29" s="223">
        <v>76.9</v>
      </c>
      <c r="H29" s="5" t="s">
        <v>232</v>
      </c>
      <c r="I29" s="85"/>
    </row>
    <row r="30" spans="1:9" ht="39">
      <c r="A30" s="170" t="s">
        <v>8</v>
      </c>
      <c r="B30" s="238" t="s">
        <v>34</v>
      </c>
      <c r="C30" s="5" t="s">
        <v>25</v>
      </c>
      <c r="D30" s="224">
        <v>99</v>
      </c>
      <c r="E30" s="224">
        <v>95</v>
      </c>
      <c r="F30" s="224">
        <v>110</v>
      </c>
      <c r="G30" s="224">
        <v>116</v>
      </c>
      <c r="H30" s="187"/>
      <c r="I30" s="86"/>
    </row>
    <row r="31" spans="1:9" ht="25.5">
      <c r="A31" s="170" t="s">
        <v>14</v>
      </c>
      <c r="B31" s="238" t="s">
        <v>35</v>
      </c>
      <c r="C31" s="5" t="s">
        <v>25</v>
      </c>
      <c r="D31" s="224">
        <v>92</v>
      </c>
      <c r="E31" s="224">
        <v>80</v>
      </c>
      <c r="F31" s="224">
        <v>90.5</v>
      </c>
      <c r="G31" s="224">
        <v>113</v>
      </c>
      <c r="H31" s="6"/>
      <c r="I31" s="86"/>
    </row>
    <row r="32" spans="1:9" ht="39">
      <c r="A32" s="170" t="s">
        <v>19</v>
      </c>
      <c r="B32" s="4" t="s">
        <v>36</v>
      </c>
      <c r="C32" s="5" t="s">
        <v>25</v>
      </c>
      <c r="D32" s="224">
        <v>97.7</v>
      </c>
      <c r="E32" s="224">
        <v>97.7</v>
      </c>
      <c r="F32" s="224">
        <v>98.7</v>
      </c>
      <c r="G32" s="224">
        <v>101</v>
      </c>
      <c r="H32" s="6"/>
      <c r="I32" s="86"/>
    </row>
    <row r="33" spans="1:9" s="78" customFormat="1" ht="182.25" thickBot="1">
      <c r="A33" s="190" t="s">
        <v>21</v>
      </c>
      <c r="B33" s="191" t="s">
        <v>37</v>
      </c>
      <c r="C33" s="13" t="s">
        <v>38</v>
      </c>
      <c r="D33" s="225">
        <v>18489</v>
      </c>
      <c r="E33" s="225">
        <v>12000</v>
      </c>
      <c r="F33" s="225">
        <v>11693</v>
      </c>
      <c r="G33" s="225">
        <v>97.4</v>
      </c>
      <c r="H33" s="5" t="s">
        <v>233</v>
      </c>
      <c r="I33" s="87"/>
    </row>
    <row r="34" spans="1:9" ht="12.75">
      <c r="A34" s="276" t="s">
        <v>134</v>
      </c>
      <c r="B34" s="276"/>
      <c r="C34" s="276"/>
      <c r="D34" s="276"/>
      <c r="E34" s="276"/>
      <c r="F34" s="276"/>
      <c r="G34" s="276"/>
      <c r="H34" s="276"/>
      <c r="I34" s="276"/>
    </row>
    <row r="35" spans="1:9" ht="12.75">
      <c r="A35" s="275" t="s">
        <v>10</v>
      </c>
      <c r="B35" s="275"/>
      <c r="C35" s="275"/>
      <c r="D35" s="275"/>
      <c r="E35" s="275"/>
      <c r="F35" s="275"/>
      <c r="G35" s="275"/>
      <c r="H35" s="275"/>
      <c r="I35" s="275"/>
    </row>
    <row r="36" spans="1:9" ht="12.75">
      <c r="A36" s="274" t="s">
        <v>125</v>
      </c>
      <c r="B36" s="274"/>
      <c r="C36" s="274"/>
      <c r="D36" s="274"/>
      <c r="E36" s="274"/>
      <c r="F36" s="274"/>
      <c r="G36" s="274"/>
      <c r="H36" s="274"/>
      <c r="I36" s="274"/>
    </row>
    <row r="37" spans="1:9" ht="12.75">
      <c r="A37" s="234"/>
      <c r="B37" s="234"/>
      <c r="C37" s="234"/>
      <c r="D37" s="234"/>
      <c r="E37" s="234"/>
      <c r="F37" s="234"/>
      <c r="G37" s="234"/>
      <c r="H37" s="234"/>
      <c r="I37" s="234"/>
    </row>
    <row r="38" spans="1:9" ht="12.75">
      <c r="A38" s="234"/>
      <c r="B38" s="234"/>
      <c r="C38" s="234"/>
      <c r="D38" s="234"/>
      <c r="E38" s="234"/>
      <c r="F38" s="234"/>
      <c r="G38" s="234"/>
      <c r="H38" s="234"/>
      <c r="I38" s="234"/>
    </row>
    <row r="39" spans="1:9" ht="12.75">
      <c r="A39" s="234"/>
      <c r="B39" s="234"/>
      <c r="C39" s="234"/>
      <c r="D39" s="234"/>
      <c r="E39" s="234"/>
      <c r="F39" s="234"/>
      <c r="G39" s="234"/>
      <c r="H39" s="234"/>
      <c r="I39" s="234"/>
    </row>
    <row r="40" spans="1:9" ht="12.75">
      <c r="A40" s="234"/>
      <c r="B40" s="234"/>
      <c r="C40" s="234"/>
      <c r="D40" s="234"/>
      <c r="E40" s="234"/>
      <c r="F40" s="234"/>
      <c r="G40" s="234"/>
      <c r="H40" s="234"/>
      <c r="I40" s="234"/>
    </row>
    <row r="41" spans="1:9" ht="12.75">
      <c r="A41" s="234"/>
      <c r="B41" s="234"/>
      <c r="C41" s="234"/>
      <c r="D41" s="234"/>
      <c r="E41" s="234"/>
      <c r="F41" s="234"/>
      <c r="G41" s="234"/>
      <c r="H41" s="234"/>
      <c r="I41" s="234"/>
    </row>
    <row r="42" spans="1:9" ht="12.75">
      <c r="A42" s="234"/>
      <c r="B42" s="234"/>
      <c r="C42" s="234"/>
      <c r="D42" s="234"/>
      <c r="E42" s="234"/>
      <c r="F42" s="234"/>
      <c r="G42" s="234"/>
      <c r="H42" s="234"/>
      <c r="I42" s="234"/>
    </row>
    <row r="43" spans="1:9" ht="12.75">
      <c r="A43" s="234"/>
      <c r="B43" s="234"/>
      <c r="C43" s="234"/>
      <c r="D43" s="234"/>
      <c r="E43" s="234"/>
      <c r="F43" s="234"/>
      <c r="G43" s="234"/>
      <c r="H43" s="234"/>
      <c r="I43" s="234"/>
    </row>
    <row r="44" spans="1:9" ht="12.75">
      <c r="A44" s="234"/>
      <c r="B44" s="234"/>
      <c r="C44" s="234"/>
      <c r="D44" s="234"/>
      <c r="E44" s="234"/>
      <c r="F44" s="234"/>
      <c r="G44" s="234"/>
      <c r="H44" s="234"/>
      <c r="I44" s="234"/>
    </row>
    <row r="45" spans="1:9" ht="12.75">
      <c r="A45" s="234"/>
      <c r="B45" s="234"/>
      <c r="C45" s="234"/>
      <c r="D45" s="234"/>
      <c r="E45" s="234"/>
      <c r="F45" s="234"/>
      <c r="G45" s="234"/>
      <c r="H45" s="234"/>
      <c r="I45" s="234"/>
    </row>
    <row r="46" spans="1:9" ht="12.75">
      <c r="A46" s="234"/>
      <c r="B46" s="234"/>
      <c r="C46" s="234"/>
      <c r="D46" s="234"/>
      <c r="E46" s="234"/>
      <c r="F46" s="234"/>
      <c r="G46" s="234"/>
      <c r="H46" s="234"/>
      <c r="I46" s="234"/>
    </row>
    <row r="47" spans="1:9" ht="12.75">
      <c r="A47" s="234"/>
      <c r="B47" s="234"/>
      <c r="C47" s="234"/>
      <c r="D47" s="234"/>
      <c r="E47" s="234"/>
      <c r="F47" s="234"/>
      <c r="G47" s="234"/>
      <c r="H47" s="234"/>
      <c r="I47" s="234"/>
    </row>
    <row r="48" spans="1:9" ht="12.75">
      <c r="A48" s="234"/>
      <c r="B48" s="234"/>
      <c r="C48" s="234"/>
      <c r="D48" s="234"/>
      <c r="E48" s="234"/>
      <c r="F48" s="234"/>
      <c r="G48" s="234"/>
      <c r="H48" s="234"/>
      <c r="I48" s="234"/>
    </row>
    <row r="49" spans="1:9" ht="12.75">
      <c r="A49" s="234"/>
      <c r="B49" s="234"/>
      <c r="C49" s="234"/>
      <c r="D49" s="234"/>
      <c r="E49" s="234"/>
      <c r="F49" s="234"/>
      <c r="G49" s="234"/>
      <c r="H49" s="234"/>
      <c r="I49" s="234"/>
    </row>
    <row r="50" spans="1:9" ht="12.75">
      <c r="A50" s="234"/>
      <c r="B50" s="234"/>
      <c r="C50" s="234"/>
      <c r="D50" s="234"/>
      <c r="E50" s="234"/>
      <c r="F50" s="234"/>
      <c r="G50" s="234"/>
      <c r="H50" s="234"/>
      <c r="I50" s="234"/>
    </row>
    <row r="51" spans="1:9" ht="12.75">
      <c r="A51" s="234"/>
      <c r="B51" s="234"/>
      <c r="C51" s="234"/>
      <c r="D51" s="234"/>
      <c r="E51" s="234"/>
      <c r="F51" s="234"/>
      <c r="G51" s="234"/>
      <c r="H51" s="234"/>
      <c r="I51" s="234"/>
    </row>
    <row r="52" spans="1:9" ht="12.75">
      <c r="A52" s="234"/>
      <c r="B52" s="234"/>
      <c r="C52" s="234"/>
      <c r="D52" s="234"/>
      <c r="E52" s="234"/>
      <c r="F52" s="234"/>
      <c r="G52" s="234"/>
      <c r="H52" s="234"/>
      <c r="I52" s="234"/>
    </row>
    <row r="53" spans="1:9" ht="12.75">
      <c r="A53" s="234"/>
      <c r="B53" s="234"/>
      <c r="C53" s="234"/>
      <c r="D53" s="234"/>
      <c r="E53" s="234"/>
      <c r="F53" s="234"/>
      <c r="G53" s="234"/>
      <c r="H53" s="234"/>
      <c r="I53" s="234"/>
    </row>
    <row r="54" spans="1:9" ht="12.75">
      <c r="A54" s="234"/>
      <c r="B54" s="234"/>
      <c r="C54" s="234"/>
      <c r="D54" s="234"/>
      <c r="E54" s="234"/>
      <c r="F54" s="234"/>
      <c r="G54" s="234"/>
      <c r="H54" s="234"/>
      <c r="I54" s="234"/>
    </row>
    <row r="55" spans="1:9" ht="12.75">
      <c r="A55" s="234"/>
      <c r="B55" s="234"/>
      <c r="C55" s="234"/>
      <c r="D55" s="234"/>
      <c r="E55" s="234"/>
      <c r="F55" s="234"/>
      <c r="G55" s="234"/>
      <c r="H55" s="234"/>
      <c r="I55" s="234"/>
    </row>
    <row r="56" spans="1:9" ht="12.75">
      <c r="A56" s="234"/>
      <c r="B56" s="234"/>
      <c r="C56" s="234"/>
      <c r="D56" s="234"/>
      <c r="E56" s="234"/>
      <c r="F56" s="234"/>
      <c r="G56" s="234"/>
      <c r="H56" s="234"/>
      <c r="I56" s="234"/>
    </row>
    <row r="57" spans="1:9" ht="12.75">
      <c r="A57" s="234"/>
      <c r="B57" s="234"/>
      <c r="C57" s="234"/>
      <c r="D57" s="234"/>
      <c r="E57" s="234"/>
      <c r="F57" s="234"/>
      <c r="G57" s="234"/>
      <c r="H57" s="234"/>
      <c r="I57" s="234"/>
    </row>
    <row r="58" spans="1:9" ht="12.75">
      <c r="A58" s="234"/>
      <c r="B58" s="234"/>
      <c r="C58" s="234"/>
      <c r="D58" s="234"/>
      <c r="E58" s="234"/>
      <c r="F58" s="234"/>
      <c r="G58" s="234"/>
      <c r="H58" s="234"/>
      <c r="I58" s="234"/>
    </row>
    <row r="59" spans="1:9" ht="12.75">
      <c r="A59" s="234"/>
      <c r="B59" s="234"/>
      <c r="C59" s="234"/>
      <c r="D59" s="234"/>
      <c r="E59" s="234"/>
      <c r="F59" s="234"/>
      <c r="G59" s="234"/>
      <c r="H59" s="234"/>
      <c r="I59" s="234"/>
    </row>
    <row r="60" spans="1:9" ht="12.75">
      <c r="A60" s="234"/>
      <c r="B60" s="234"/>
      <c r="C60" s="234"/>
      <c r="D60" s="234"/>
      <c r="E60" s="234"/>
      <c r="F60" s="234"/>
      <c r="G60" s="234"/>
      <c r="H60" s="234"/>
      <c r="I60" s="234"/>
    </row>
    <row r="61" spans="1:9" ht="12.75">
      <c r="A61" s="234"/>
      <c r="B61" s="234"/>
      <c r="C61" s="234"/>
      <c r="D61" s="234"/>
      <c r="E61" s="234"/>
      <c r="F61" s="234"/>
      <c r="G61" s="234"/>
      <c r="H61" s="234"/>
      <c r="I61" s="234"/>
    </row>
    <row r="62" spans="1:9" ht="12.75">
      <c r="A62" s="234"/>
      <c r="B62" s="234"/>
      <c r="C62" s="234"/>
      <c r="D62" s="234"/>
      <c r="E62" s="234"/>
      <c r="F62" s="234"/>
      <c r="G62" s="234"/>
      <c r="H62" s="234"/>
      <c r="I62" s="234"/>
    </row>
    <row r="63" spans="1:9" ht="12.75">
      <c r="A63" s="234"/>
      <c r="B63" s="234"/>
      <c r="C63" s="234"/>
      <c r="D63" s="234"/>
      <c r="E63" s="234"/>
      <c r="F63" s="234"/>
      <c r="G63" s="234"/>
      <c r="H63" s="234"/>
      <c r="I63" s="234"/>
    </row>
    <row r="64" spans="1:9" ht="12.75">
      <c r="A64" s="234"/>
      <c r="B64" s="234"/>
      <c r="C64" s="234"/>
      <c r="D64" s="234"/>
      <c r="E64" s="234"/>
      <c r="F64" s="234"/>
      <c r="G64" s="234"/>
      <c r="H64" s="234"/>
      <c r="I64" s="234"/>
    </row>
    <row r="65" spans="1:9" ht="12.75">
      <c r="A65" s="234"/>
      <c r="B65" s="234"/>
      <c r="C65" s="234"/>
      <c r="D65" s="234"/>
      <c r="E65" s="234"/>
      <c r="F65" s="234"/>
      <c r="G65" s="234"/>
      <c r="H65" s="234"/>
      <c r="I65" s="234"/>
    </row>
    <row r="66" spans="1:9" ht="12.75">
      <c r="A66" s="234"/>
      <c r="B66" s="234"/>
      <c r="C66" s="234"/>
      <c r="D66" s="234"/>
      <c r="E66" s="234"/>
      <c r="F66" s="234"/>
      <c r="G66" s="234"/>
      <c r="H66" s="234"/>
      <c r="I66" s="234"/>
    </row>
    <row r="67" spans="1:9" ht="12.75">
      <c r="A67" s="234"/>
      <c r="B67" s="234"/>
      <c r="C67" s="234"/>
      <c r="D67" s="234"/>
      <c r="E67" s="234"/>
      <c r="F67" s="234"/>
      <c r="G67" s="234"/>
      <c r="H67" s="234"/>
      <c r="I67" s="234"/>
    </row>
    <row r="68" spans="1:9" ht="12.75">
      <c r="A68" s="234"/>
      <c r="B68" s="234"/>
      <c r="C68" s="234"/>
      <c r="D68" s="234"/>
      <c r="E68" s="234"/>
      <c r="F68" s="234"/>
      <c r="G68" s="234"/>
      <c r="H68" s="234"/>
      <c r="I68" s="234"/>
    </row>
    <row r="69" spans="1:9" ht="12.75">
      <c r="A69" s="234"/>
      <c r="B69" s="234"/>
      <c r="C69" s="234"/>
      <c r="D69" s="234"/>
      <c r="E69" s="234"/>
      <c r="F69" s="234"/>
      <c r="G69" s="234"/>
      <c r="H69" s="234"/>
      <c r="I69" s="234"/>
    </row>
    <row r="70" spans="1:9" ht="12.75">
      <c r="A70" s="234"/>
      <c r="B70" s="234"/>
      <c r="C70" s="234"/>
      <c r="D70" s="234"/>
      <c r="E70" s="234"/>
      <c r="F70" s="234"/>
      <c r="G70" s="234"/>
      <c r="H70" s="234"/>
      <c r="I70" s="234"/>
    </row>
    <row r="71" spans="1:9" ht="12.75">
      <c r="A71" s="234"/>
      <c r="B71" s="234"/>
      <c r="C71" s="234"/>
      <c r="D71" s="234"/>
      <c r="E71" s="234"/>
      <c r="F71" s="234"/>
      <c r="G71" s="234"/>
      <c r="H71" s="234"/>
      <c r="I71" s="234"/>
    </row>
    <row r="72" spans="1:9" ht="12.75">
      <c r="A72" s="234"/>
      <c r="B72" s="234"/>
      <c r="C72" s="234"/>
      <c r="D72" s="234"/>
      <c r="E72" s="234"/>
      <c r="F72" s="234"/>
      <c r="G72" s="234"/>
      <c r="H72" s="234"/>
      <c r="I72" s="234"/>
    </row>
    <row r="73" spans="1:9" ht="12.75">
      <c r="A73" s="234"/>
      <c r="B73" s="234"/>
      <c r="C73" s="234"/>
      <c r="D73" s="234"/>
      <c r="E73" s="234"/>
      <c r="F73" s="234"/>
      <c r="G73" s="234"/>
      <c r="H73" s="234"/>
      <c r="I73" s="234"/>
    </row>
    <row r="74" spans="1:9" ht="12.75">
      <c r="A74" s="234"/>
      <c r="B74" s="234"/>
      <c r="C74" s="234"/>
      <c r="D74" s="234"/>
      <c r="E74" s="234"/>
      <c r="F74" s="234"/>
      <c r="G74" s="234"/>
      <c r="H74" s="234"/>
      <c r="I74" s="234"/>
    </row>
    <row r="75" spans="1:9" ht="12.75">
      <c r="A75" s="234"/>
      <c r="B75" s="234"/>
      <c r="C75" s="234"/>
      <c r="D75" s="234"/>
      <c r="E75" s="234"/>
      <c r="F75" s="234"/>
      <c r="G75" s="234"/>
      <c r="H75" s="234"/>
      <c r="I75" s="234"/>
    </row>
    <row r="76" spans="1:9" ht="12.75">
      <c r="A76" s="234"/>
      <c r="B76" s="234"/>
      <c r="C76" s="234"/>
      <c r="D76" s="234"/>
      <c r="E76" s="234"/>
      <c r="F76" s="234"/>
      <c r="G76" s="234"/>
      <c r="H76" s="234"/>
      <c r="I76" s="234"/>
    </row>
    <row r="77" spans="1:9" ht="12.75">
      <c r="A77" s="234"/>
      <c r="B77" s="234"/>
      <c r="C77" s="234"/>
      <c r="D77" s="234"/>
      <c r="E77" s="234"/>
      <c r="F77" s="234"/>
      <c r="G77" s="234"/>
      <c r="H77" s="234"/>
      <c r="I77" s="234"/>
    </row>
    <row r="78" spans="1:9" ht="12.75">
      <c r="A78" s="234"/>
      <c r="B78" s="234"/>
      <c r="C78" s="234"/>
      <c r="D78" s="234"/>
      <c r="E78" s="234"/>
      <c r="F78" s="234"/>
      <c r="G78" s="234"/>
      <c r="H78" s="234"/>
      <c r="I78" s="234"/>
    </row>
    <row r="79" spans="1:9" ht="12.75">
      <c r="A79" s="234"/>
      <c r="B79" s="234"/>
      <c r="C79" s="234"/>
      <c r="D79" s="234"/>
      <c r="E79" s="234"/>
      <c r="F79" s="234"/>
      <c r="G79" s="234"/>
      <c r="H79" s="234"/>
      <c r="I79" s="234"/>
    </row>
    <row r="80" spans="1:9" ht="12.75">
      <c r="A80" s="234"/>
      <c r="B80" s="234"/>
      <c r="C80" s="234"/>
      <c r="D80" s="234"/>
      <c r="E80" s="234"/>
      <c r="F80" s="234"/>
      <c r="G80" s="234"/>
      <c r="H80" s="234"/>
      <c r="I80" s="234"/>
    </row>
    <row r="81" spans="1:9" ht="12.75">
      <c r="A81" s="234"/>
      <c r="B81" s="234"/>
      <c r="C81" s="234"/>
      <c r="D81" s="234"/>
      <c r="E81" s="234"/>
      <c r="F81" s="234"/>
      <c r="G81" s="234"/>
      <c r="H81" s="234"/>
      <c r="I81" s="234"/>
    </row>
    <row r="82" spans="1:9" ht="12.75">
      <c r="A82" s="234"/>
      <c r="B82" s="234"/>
      <c r="C82" s="234"/>
      <c r="D82" s="234"/>
      <c r="E82" s="234"/>
      <c r="F82" s="234"/>
      <c r="G82" s="234"/>
      <c r="H82" s="234"/>
      <c r="I82" s="234"/>
    </row>
    <row r="83" spans="1:9" ht="12.75">
      <c r="A83" s="234"/>
      <c r="B83" s="234"/>
      <c r="C83" s="234"/>
      <c r="D83" s="234"/>
      <c r="E83" s="234"/>
      <c r="F83" s="234"/>
      <c r="G83" s="234"/>
      <c r="H83" s="234"/>
      <c r="I83" s="234"/>
    </row>
    <row r="84" spans="1:9" ht="12.75">
      <c r="A84" s="234"/>
      <c r="B84" s="234"/>
      <c r="C84" s="234"/>
      <c r="D84" s="234"/>
      <c r="E84" s="234"/>
      <c r="F84" s="234"/>
      <c r="G84" s="234"/>
      <c r="H84" s="234"/>
      <c r="I84" s="234"/>
    </row>
    <row r="85" spans="1:9" ht="12.75">
      <c r="A85" s="234"/>
      <c r="B85" s="234"/>
      <c r="C85" s="234"/>
      <c r="D85" s="234"/>
      <c r="E85" s="234"/>
      <c r="F85" s="234"/>
      <c r="G85" s="234"/>
      <c r="H85" s="234"/>
      <c r="I85" s="234"/>
    </row>
    <row r="86" spans="1:9" ht="12.75">
      <c r="A86" s="234"/>
      <c r="B86" s="234"/>
      <c r="C86" s="234"/>
      <c r="D86" s="234"/>
      <c r="E86" s="234"/>
      <c r="F86" s="234"/>
      <c r="G86" s="234"/>
      <c r="H86" s="234"/>
      <c r="I86" s="234"/>
    </row>
    <row r="87" spans="1:9" ht="12.75">
      <c r="A87" s="234"/>
      <c r="B87" s="234"/>
      <c r="C87" s="234"/>
      <c r="D87" s="234"/>
      <c r="E87" s="234"/>
      <c r="F87" s="234"/>
      <c r="G87" s="234"/>
      <c r="H87" s="234"/>
      <c r="I87" s="234"/>
    </row>
    <row r="88" spans="1:9" ht="12.75">
      <c r="A88" s="234"/>
      <c r="B88" s="234"/>
      <c r="C88" s="234"/>
      <c r="D88" s="234"/>
      <c r="E88" s="234"/>
      <c r="F88" s="234"/>
      <c r="G88" s="234"/>
      <c r="H88" s="234"/>
      <c r="I88" s="234"/>
    </row>
    <row r="89" spans="1:9" ht="12.75">
      <c r="A89" s="234"/>
      <c r="B89" s="234"/>
      <c r="C89" s="234"/>
      <c r="D89" s="234"/>
      <c r="E89" s="234"/>
      <c r="F89" s="234"/>
      <c r="G89" s="234"/>
      <c r="H89" s="234"/>
      <c r="I89" s="234"/>
    </row>
    <row r="90" spans="1:9" ht="12.75">
      <c r="A90" s="234"/>
      <c r="B90" s="234"/>
      <c r="C90" s="234"/>
      <c r="D90" s="234"/>
      <c r="E90" s="234"/>
      <c r="F90" s="234"/>
      <c r="G90" s="234"/>
      <c r="H90" s="234"/>
      <c r="I90" s="234"/>
    </row>
    <row r="91" spans="1:9" ht="12.75">
      <c r="A91" s="234"/>
      <c r="B91" s="234"/>
      <c r="C91" s="234"/>
      <c r="D91" s="234"/>
      <c r="E91" s="234"/>
      <c r="F91" s="234"/>
      <c r="G91" s="234"/>
      <c r="H91" s="234"/>
      <c r="I91" s="234"/>
    </row>
    <row r="92" spans="1:9" ht="12.75">
      <c r="A92" s="234"/>
      <c r="B92" s="234"/>
      <c r="C92" s="234"/>
      <c r="D92" s="234"/>
      <c r="E92" s="234"/>
      <c r="F92" s="234"/>
      <c r="G92" s="234"/>
      <c r="H92" s="234"/>
      <c r="I92" s="234"/>
    </row>
    <row r="93" spans="1:9" ht="12.75">
      <c r="A93" s="234"/>
      <c r="B93" s="234"/>
      <c r="C93" s="234"/>
      <c r="D93" s="234"/>
      <c r="E93" s="234"/>
      <c r="F93" s="234"/>
      <c r="G93" s="234"/>
      <c r="H93" s="234"/>
      <c r="I93" s="234"/>
    </row>
    <row r="94" spans="1:9" ht="12.75">
      <c r="A94" s="234"/>
      <c r="B94" s="234"/>
      <c r="C94" s="234"/>
      <c r="D94" s="234"/>
      <c r="E94" s="234"/>
      <c r="F94" s="234"/>
      <c r="G94" s="234"/>
      <c r="H94" s="234"/>
      <c r="I94" s="234"/>
    </row>
    <row r="95" spans="1:9" ht="12.75">
      <c r="A95" s="234"/>
      <c r="B95" s="234"/>
      <c r="C95" s="234"/>
      <c r="D95" s="234"/>
      <c r="E95" s="234"/>
      <c r="F95" s="234"/>
      <c r="G95" s="234"/>
      <c r="H95" s="234"/>
      <c r="I95" s="234"/>
    </row>
    <row r="96" spans="1:9" ht="12.75">
      <c r="A96" s="234"/>
      <c r="B96" s="234"/>
      <c r="C96" s="234"/>
      <c r="D96" s="234"/>
      <c r="E96" s="234"/>
      <c r="F96" s="234"/>
      <c r="G96" s="234"/>
      <c r="H96" s="234"/>
      <c r="I96" s="234"/>
    </row>
    <row r="97" spans="1:9" ht="12.75">
      <c r="A97" s="234"/>
      <c r="B97" s="234"/>
      <c r="C97" s="234"/>
      <c r="D97" s="234"/>
      <c r="E97" s="234"/>
      <c r="F97" s="234"/>
      <c r="G97" s="234"/>
      <c r="H97" s="234"/>
      <c r="I97" s="234"/>
    </row>
    <row r="98" spans="1:9" ht="12.75">
      <c r="A98" s="234"/>
      <c r="B98" s="234"/>
      <c r="C98" s="234"/>
      <c r="D98" s="234"/>
      <c r="E98" s="234"/>
      <c r="F98" s="234"/>
      <c r="G98" s="234"/>
      <c r="H98" s="234"/>
      <c r="I98" s="234"/>
    </row>
    <row r="99" spans="1:9" ht="12.75">
      <c r="A99" s="234"/>
      <c r="B99" s="234"/>
      <c r="C99" s="234"/>
      <c r="D99" s="234"/>
      <c r="E99" s="234"/>
      <c r="F99" s="234"/>
      <c r="G99" s="234"/>
      <c r="H99" s="234"/>
      <c r="I99" s="234"/>
    </row>
    <row r="100" spans="1:9" ht="12.75">
      <c r="A100" s="234"/>
      <c r="B100" s="234"/>
      <c r="C100" s="234"/>
      <c r="D100" s="234"/>
      <c r="E100" s="234"/>
      <c r="F100" s="234"/>
      <c r="G100" s="234"/>
      <c r="H100" s="234"/>
      <c r="I100" s="234"/>
    </row>
    <row r="101" spans="1:9" ht="12.75">
      <c r="A101" s="234"/>
      <c r="B101" s="234"/>
      <c r="C101" s="234"/>
      <c r="D101" s="234"/>
      <c r="E101" s="234"/>
      <c r="F101" s="234"/>
      <c r="G101" s="234"/>
      <c r="H101" s="234"/>
      <c r="I101" s="234"/>
    </row>
    <row r="102" spans="1:9" ht="12.75">
      <c r="A102" s="234"/>
      <c r="B102" s="234"/>
      <c r="C102" s="234"/>
      <c r="D102" s="234"/>
      <c r="E102" s="234"/>
      <c r="F102" s="234"/>
      <c r="G102" s="234"/>
      <c r="H102" s="234"/>
      <c r="I102" s="234"/>
    </row>
    <row r="103" spans="1:9" ht="12.75">
      <c r="A103" s="234"/>
      <c r="B103" s="234"/>
      <c r="C103" s="234"/>
      <c r="D103" s="234"/>
      <c r="E103" s="234"/>
      <c r="F103" s="234"/>
      <c r="G103" s="234"/>
      <c r="H103" s="234"/>
      <c r="I103" s="234"/>
    </row>
    <row r="104" spans="1:9" ht="12.75">
      <c r="A104" s="234"/>
      <c r="B104" s="234"/>
      <c r="C104" s="234"/>
      <c r="D104" s="234"/>
      <c r="E104" s="234"/>
      <c r="F104" s="234"/>
      <c r="G104" s="234"/>
      <c r="H104" s="234"/>
      <c r="I104" s="234"/>
    </row>
    <row r="105" spans="1:9" ht="12.75">
      <c r="A105" s="234"/>
      <c r="B105" s="234"/>
      <c r="C105" s="234"/>
      <c r="D105" s="234"/>
      <c r="E105" s="234"/>
      <c r="F105" s="234"/>
      <c r="G105" s="234"/>
      <c r="H105" s="234"/>
      <c r="I105" s="234"/>
    </row>
    <row r="106" spans="1:9" ht="12.75">
      <c r="A106" s="234"/>
      <c r="B106" s="234"/>
      <c r="C106" s="234"/>
      <c r="D106" s="234"/>
      <c r="E106" s="234"/>
      <c r="F106" s="234"/>
      <c r="G106" s="234"/>
      <c r="H106" s="234"/>
      <c r="I106" s="234"/>
    </row>
    <row r="107" spans="1:9" ht="12.75">
      <c r="A107" s="234"/>
      <c r="B107" s="234"/>
      <c r="C107" s="234"/>
      <c r="D107" s="234"/>
      <c r="E107" s="234"/>
      <c r="F107" s="234"/>
      <c r="G107" s="234"/>
      <c r="H107" s="234"/>
      <c r="I107" s="234"/>
    </row>
    <row r="108" spans="1:9" ht="12.75">
      <c r="A108" s="234"/>
      <c r="B108" s="234"/>
      <c r="C108" s="234"/>
      <c r="D108" s="234"/>
      <c r="E108" s="234"/>
      <c r="F108" s="234"/>
      <c r="G108" s="234"/>
      <c r="H108" s="234"/>
      <c r="I108" s="234"/>
    </row>
    <row r="109" spans="1:9" ht="12.75">
      <c r="A109" s="234"/>
      <c r="B109" s="234"/>
      <c r="C109" s="234"/>
      <c r="D109" s="234"/>
      <c r="E109" s="234"/>
      <c r="F109" s="234"/>
      <c r="G109" s="234"/>
      <c r="H109" s="234"/>
      <c r="I109" s="234"/>
    </row>
    <row r="110" spans="1:9" ht="12.75">
      <c r="A110" s="234"/>
      <c r="B110" s="234"/>
      <c r="C110" s="234"/>
      <c r="D110" s="234"/>
      <c r="E110" s="234"/>
      <c r="F110" s="234"/>
      <c r="G110" s="234"/>
      <c r="H110" s="234"/>
      <c r="I110" s="234"/>
    </row>
    <row r="111" spans="1:9" ht="12.75">
      <c r="A111" s="234"/>
      <c r="B111" s="234"/>
      <c r="C111" s="234"/>
      <c r="D111" s="234"/>
      <c r="E111" s="234"/>
      <c r="F111" s="234"/>
      <c r="G111" s="234"/>
      <c r="H111" s="234"/>
      <c r="I111" s="234"/>
    </row>
    <row r="112" spans="1:9" ht="12.75">
      <c r="A112" s="234"/>
      <c r="B112" s="234"/>
      <c r="C112" s="234"/>
      <c r="D112" s="234"/>
      <c r="E112" s="234"/>
      <c r="F112" s="234"/>
      <c r="G112" s="234"/>
      <c r="H112" s="234"/>
      <c r="I112" s="234"/>
    </row>
    <row r="113" spans="1:9" ht="12.75">
      <c r="A113" s="234"/>
      <c r="B113" s="234"/>
      <c r="C113" s="234"/>
      <c r="D113" s="234"/>
      <c r="E113" s="234"/>
      <c r="F113" s="234"/>
      <c r="G113" s="234"/>
      <c r="H113" s="234"/>
      <c r="I113" s="234"/>
    </row>
    <row r="114" spans="1:9" ht="12.75">
      <c r="A114" s="234"/>
      <c r="B114" s="234"/>
      <c r="C114" s="234"/>
      <c r="D114" s="234"/>
      <c r="E114" s="234"/>
      <c r="F114" s="234"/>
      <c r="G114" s="234"/>
      <c r="H114" s="234"/>
      <c r="I114" s="234"/>
    </row>
    <row r="115" spans="1:9" ht="12.75">
      <c r="A115" s="234"/>
      <c r="B115" s="234"/>
      <c r="C115" s="234"/>
      <c r="D115" s="234"/>
      <c r="E115" s="234"/>
      <c r="F115" s="234"/>
      <c r="G115" s="234"/>
      <c r="H115" s="234"/>
      <c r="I115" s="234"/>
    </row>
    <row r="116" spans="1:9" ht="12.75">
      <c r="A116" s="234"/>
      <c r="B116" s="234"/>
      <c r="C116" s="234"/>
      <c r="D116" s="234"/>
      <c r="E116" s="234"/>
      <c r="F116" s="234"/>
      <c r="G116" s="234"/>
      <c r="H116" s="234"/>
      <c r="I116" s="234"/>
    </row>
    <row r="117" spans="1:9" ht="12.75">
      <c r="A117" s="234"/>
      <c r="B117" s="234"/>
      <c r="C117" s="234"/>
      <c r="D117" s="234"/>
      <c r="E117" s="234"/>
      <c r="F117" s="234"/>
      <c r="G117" s="234"/>
      <c r="H117" s="234"/>
      <c r="I117" s="234"/>
    </row>
    <row r="118" spans="1:9" ht="12.75">
      <c r="A118" s="234"/>
      <c r="B118" s="234"/>
      <c r="C118" s="234"/>
      <c r="D118" s="234"/>
      <c r="E118" s="234"/>
      <c r="F118" s="234"/>
      <c r="G118" s="234"/>
      <c r="H118" s="234"/>
      <c r="I118" s="234"/>
    </row>
    <row r="119" spans="1:9" ht="12.75">
      <c r="A119" s="234"/>
      <c r="B119" s="234"/>
      <c r="C119" s="234"/>
      <c r="D119" s="234"/>
      <c r="E119" s="234"/>
      <c r="F119" s="234"/>
      <c r="G119" s="234"/>
      <c r="H119" s="234"/>
      <c r="I119" s="234"/>
    </row>
    <row r="120" spans="1:9" ht="12.75">
      <c r="A120" s="234"/>
      <c r="B120" s="234"/>
      <c r="C120" s="234"/>
      <c r="D120" s="234"/>
      <c r="E120" s="234"/>
      <c r="F120" s="234"/>
      <c r="G120" s="234"/>
      <c r="H120" s="234"/>
      <c r="I120" s="234"/>
    </row>
    <row r="121" spans="1:9" ht="12.75">
      <c r="A121" s="234"/>
      <c r="B121" s="234"/>
      <c r="C121" s="234"/>
      <c r="D121" s="234"/>
      <c r="E121" s="234"/>
      <c r="F121" s="234"/>
      <c r="G121" s="234"/>
      <c r="H121" s="234"/>
      <c r="I121" s="234"/>
    </row>
    <row r="122" spans="1:9" ht="12.75">
      <c r="A122" s="234"/>
      <c r="B122" s="234"/>
      <c r="C122" s="234"/>
      <c r="D122" s="234"/>
      <c r="E122" s="234"/>
      <c r="F122" s="234"/>
      <c r="G122" s="234"/>
      <c r="H122" s="234"/>
      <c r="I122" s="234"/>
    </row>
    <row r="123" spans="1:9" ht="12.75">
      <c r="A123" s="234"/>
      <c r="B123" s="234"/>
      <c r="C123" s="234"/>
      <c r="D123" s="234"/>
      <c r="E123" s="234"/>
      <c r="F123" s="234"/>
      <c r="G123" s="234"/>
      <c r="H123" s="234"/>
      <c r="I123" s="234"/>
    </row>
    <row r="124" spans="1:9" ht="12.75">
      <c r="A124" s="234"/>
      <c r="B124" s="234"/>
      <c r="C124" s="234"/>
      <c r="D124" s="234"/>
      <c r="E124" s="234"/>
      <c r="F124" s="234"/>
      <c r="G124" s="234"/>
      <c r="H124" s="234"/>
      <c r="I124" s="234"/>
    </row>
    <row r="125" spans="1:9" ht="12.75">
      <c r="A125" s="234"/>
      <c r="B125" s="234"/>
      <c r="C125" s="234"/>
      <c r="D125" s="234"/>
      <c r="E125" s="234"/>
      <c r="F125" s="234"/>
      <c r="G125" s="234"/>
      <c r="H125" s="234"/>
      <c r="I125" s="234"/>
    </row>
    <row r="126" spans="1:9" ht="12.75">
      <c r="A126" s="234"/>
      <c r="B126" s="234"/>
      <c r="C126" s="234"/>
      <c r="D126" s="234"/>
      <c r="E126" s="234"/>
      <c r="F126" s="234"/>
      <c r="G126" s="234"/>
      <c r="H126" s="234"/>
      <c r="I126" s="234"/>
    </row>
    <row r="127" spans="1:9" ht="12.75">
      <c r="A127" s="234"/>
      <c r="B127" s="234"/>
      <c r="C127" s="234"/>
      <c r="D127" s="234"/>
      <c r="E127" s="234"/>
      <c r="F127" s="234"/>
      <c r="G127" s="234"/>
      <c r="H127" s="234"/>
      <c r="I127" s="234"/>
    </row>
    <row r="128" spans="1:9" ht="12.75">
      <c r="A128" s="234"/>
      <c r="B128" s="234"/>
      <c r="C128" s="234"/>
      <c r="D128" s="234"/>
      <c r="E128" s="234"/>
      <c r="F128" s="234"/>
      <c r="G128" s="234"/>
      <c r="H128" s="234"/>
      <c r="I128" s="234"/>
    </row>
    <row r="129" spans="1:9" ht="12.75">
      <c r="A129" s="234"/>
      <c r="B129" s="234"/>
      <c r="C129" s="234"/>
      <c r="D129" s="234"/>
      <c r="E129" s="234"/>
      <c r="F129" s="234"/>
      <c r="G129" s="234"/>
      <c r="H129" s="234"/>
      <c r="I129" s="234"/>
    </row>
    <row r="130" spans="1:9" ht="12.75">
      <c r="A130" s="234"/>
      <c r="B130" s="234"/>
      <c r="C130" s="234"/>
      <c r="D130" s="234"/>
      <c r="E130" s="234"/>
      <c r="F130" s="234"/>
      <c r="G130" s="234"/>
      <c r="H130" s="234"/>
      <c r="I130" s="234"/>
    </row>
    <row r="131" spans="1:9" ht="12.75">
      <c r="A131" s="234"/>
      <c r="B131" s="234"/>
      <c r="C131" s="234"/>
      <c r="D131" s="234"/>
      <c r="E131" s="234"/>
      <c r="F131" s="234"/>
      <c r="G131" s="234"/>
      <c r="H131" s="234"/>
      <c r="I131" s="234"/>
    </row>
    <row r="132" spans="1:9" ht="12.75">
      <c r="A132" s="234"/>
      <c r="B132" s="234"/>
      <c r="C132" s="234"/>
      <c r="D132" s="234"/>
      <c r="E132" s="234"/>
      <c r="F132" s="234"/>
      <c r="G132" s="234"/>
      <c r="H132" s="234"/>
      <c r="I132" s="234"/>
    </row>
    <row r="133" spans="1:9" ht="12.75">
      <c r="A133" s="234"/>
      <c r="B133" s="234"/>
      <c r="C133" s="234"/>
      <c r="D133" s="234"/>
      <c r="E133" s="234"/>
      <c r="F133" s="234"/>
      <c r="G133" s="234"/>
      <c r="H133" s="234"/>
      <c r="I133" s="234"/>
    </row>
    <row r="134" spans="1:9" ht="12.75">
      <c r="A134" s="234"/>
      <c r="B134" s="234"/>
      <c r="C134" s="234"/>
      <c r="D134" s="234"/>
      <c r="E134" s="234"/>
      <c r="F134" s="234"/>
      <c r="G134" s="234"/>
      <c r="H134" s="234"/>
      <c r="I134" s="234"/>
    </row>
    <row r="135" spans="1:9" ht="12.75">
      <c r="A135" s="234"/>
      <c r="B135" s="234"/>
      <c r="C135" s="234"/>
      <c r="D135" s="234"/>
      <c r="E135" s="234"/>
      <c r="F135" s="234"/>
      <c r="G135" s="234"/>
      <c r="H135" s="234"/>
      <c r="I135" s="234"/>
    </row>
    <row r="136" spans="1:9" ht="12.75">
      <c r="A136" s="234"/>
      <c r="B136" s="234"/>
      <c r="C136" s="234"/>
      <c r="D136" s="234"/>
      <c r="E136" s="234"/>
      <c r="F136" s="234"/>
      <c r="G136" s="234"/>
      <c r="H136" s="234"/>
      <c r="I136" s="234"/>
    </row>
    <row r="137" spans="1:9" ht="12.75">
      <c r="A137" s="234"/>
      <c r="B137" s="234"/>
      <c r="C137" s="234"/>
      <c r="D137" s="234"/>
      <c r="E137" s="234"/>
      <c r="F137" s="234"/>
      <c r="G137" s="234"/>
      <c r="H137" s="234"/>
      <c r="I137" s="234"/>
    </row>
    <row r="138" spans="1:9" ht="12.75">
      <c r="A138" s="234"/>
      <c r="B138" s="234"/>
      <c r="C138" s="234"/>
      <c r="D138" s="234"/>
      <c r="E138" s="234"/>
      <c r="F138" s="234"/>
      <c r="G138" s="234"/>
      <c r="H138" s="234"/>
      <c r="I138" s="234"/>
    </row>
    <row r="139" spans="1:9" ht="12.75">
      <c r="A139" s="234"/>
      <c r="B139" s="234"/>
      <c r="C139" s="234"/>
      <c r="D139" s="234"/>
      <c r="E139" s="234"/>
      <c r="F139" s="234"/>
      <c r="G139" s="234"/>
      <c r="H139" s="234"/>
      <c r="I139" s="234"/>
    </row>
    <row r="140" spans="1:9" ht="12.75">
      <c r="A140" s="234"/>
      <c r="B140" s="234"/>
      <c r="C140" s="234"/>
      <c r="D140" s="234"/>
      <c r="E140" s="234"/>
      <c r="F140" s="234"/>
      <c r="G140" s="234"/>
      <c r="H140" s="234"/>
      <c r="I140" s="234"/>
    </row>
    <row r="141" spans="1:9" ht="12.75">
      <c r="A141" s="234"/>
      <c r="B141" s="234"/>
      <c r="C141" s="234"/>
      <c r="D141" s="234"/>
      <c r="E141" s="234"/>
      <c r="F141" s="234"/>
      <c r="G141" s="234"/>
      <c r="H141" s="234"/>
      <c r="I141" s="234"/>
    </row>
    <row r="142" spans="1:9" ht="12.75">
      <c r="A142" s="234"/>
      <c r="B142" s="234"/>
      <c r="C142" s="234"/>
      <c r="D142" s="234"/>
      <c r="E142" s="234"/>
      <c r="F142" s="234"/>
      <c r="G142" s="234"/>
      <c r="H142" s="234"/>
      <c r="I142" s="234"/>
    </row>
    <row r="143" spans="1:9" ht="12.75">
      <c r="A143" s="234"/>
      <c r="B143" s="234"/>
      <c r="C143" s="234"/>
      <c r="D143" s="234"/>
      <c r="E143" s="234"/>
      <c r="F143" s="234"/>
      <c r="G143" s="234"/>
      <c r="H143" s="234"/>
      <c r="I143" s="234"/>
    </row>
    <row r="144" spans="1:9" ht="12.75">
      <c r="A144" s="234"/>
      <c r="B144" s="234"/>
      <c r="C144" s="234"/>
      <c r="D144" s="234"/>
      <c r="E144" s="234"/>
      <c r="F144" s="234"/>
      <c r="G144" s="234"/>
      <c r="H144" s="234"/>
      <c r="I144" s="234"/>
    </row>
    <row r="145" spans="1:9" ht="12.75">
      <c r="A145" s="234"/>
      <c r="B145" s="234"/>
      <c r="C145" s="234"/>
      <c r="D145" s="234"/>
      <c r="E145" s="234"/>
      <c r="F145" s="234"/>
      <c r="G145" s="234"/>
      <c r="H145" s="234"/>
      <c r="I145" s="234"/>
    </row>
    <row r="146" spans="1:9" ht="12.75">
      <c r="A146" s="234"/>
      <c r="B146" s="234"/>
      <c r="C146" s="234"/>
      <c r="D146" s="234"/>
      <c r="E146" s="234"/>
      <c r="F146" s="234"/>
      <c r="G146" s="234"/>
      <c r="H146" s="234"/>
      <c r="I146" s="234"/>
    </row>
    <row r="147" spans="1:9" ht="12.75">
      <c r="A147" s="234"/>
      <c r="B147" s="234"/>
      <c r="C147" s="234"/>
      <c r="D147" s="234"/>
      <c r="E147" s="234"/>
      <c r="F147" s="234"/>
      <c r="G147" s="234"/>
      <c r="H147" s="234"/>
      <c r="I147" s="234"/>
    </row>
    <row r="148" spans="1:9" ht="12.75">
      <c r="A148" s="234"/>
      <c r="B148" s="234"/>
      <c r="C148" s="234"/>
      <c r="D148" s="234"/>
      <c r="E148" s="234"/>
      <c r="F148" s="234"/>
      <c r="G148" s="234"/>
      <c r="H148" s="234"/>
      <c r="I148" s="234"/>
    </row>
    <row r="149" spans="1:9" ht="12.75">
      <c r="A149" s="234"/>
      <c r="B149" s="234"/>
      <c r="C149" s="234"/>
      <c r="D149" s="234"/>
      <c r="E149" s="234"/>
      <c r="F149" s="234"/>
      <c r="G149" s="234"/>
      <c r="H149" s="234"/>
      <c r="I149" s="234"/>
    </row>
    <row r="150" spans="1:9" ht="12.75">
      <c r="A150" s="234"/>
      <c r="B150" s="234"/>
      <c r="C150" s="234"/>
      <c r="D150" s="234"/>
      <c r="E150" s="234"/>
      <c r="F150" s="234"/>
      <c r="G150" s="234"/>
      <c r="H150" s="234"/>
      <c r="I150" s="234"/>
    </row>
    <row r="151" spans="1:9" ht="12.75">
      <c r="A151" s="234"/>
      <c r="B151" s="234"/>
      <c r="C151" s="234"/>
      <c r="D151" s="234"/>
      <c r="E151" s="234"/>
      <c r="F151" s="234"/>
      <c r="G151" s="234"/>
      <c r="H151" s="234"/>
      <c r="I151" s="234"/>
    </row>
    <row r="152" spans="1:9" ht="12.75">
      <c r="A152" s="234"/>
      <c r="B152" s="234"/>
      <c r="C152" s="234"/>
      <c r="D152" s="234"/>
      <c r="E152" s="234"/>
      <c r="F152" s="234"/>
      <c r="G152" s="234"/>
      <c r="H152" s="234"/>
      <c r="I152" s="234"/>
    </row>
    <row r="153" spans="1:9" ht="12.75">
      <c r="A153" s="234"/>
      <c r="B153" s="234"/>
      <c r="C153" s="234"/>
      <c r="D153" s="234"/>
      <c r="E153" s="234"/>
      <c r="F153" s="234"/>
      <c r="G153" s="234"/>
      <c r="H153" s="234"/>
      <c r="I153" s="234"/>
    </row>
    <row r="154" spans="1:9" ht="12.75">
      <c r="A154" s="234"/>
      <c r="B154" s="234"/>
      <c r="C154" s="234"/>
      <c r="D154" s="234"/>
      <c r="E154" s="234"/>
      <c r="F154" s="234"/>
      <c r="G154" s="234"/>
      <c r="H154" s="234"/>
      <c r="I154" s="234"/>
    </row>
    <row r="155" spans="1:9" ht="12.75">
      <c r="A155" s="234"/>
      <c r="B155" s="234"/>
      <c r="C155" s="234"/>
      <c r="D155" s="234"/>
      <c r="E155" s="234"/>
      <c r="F155" s="234"/>
      <c r="G155" s="234"/>
      <c r="H155" s="234"/>
      <c r="I155" s="234"/>
    </row>
    <row r="156" spans="1:9" ht="12.75">
      <c r="A156" s="234"/>
      <c r="B156" s="234"/>
      <c r="C156" s="234"/>
      <c r="D156" s="234"/>
      <c r="E156" s="234"/>
      <c r="F156" s="234"/>
      <c r="G156" s="234"/>
      <c r="H156" s="234"/>
      <c r="I156" s="234"/>
    </row>
    <row r="157" spans="1:9" ht="12.75">
      <c r="A157" s="234"/>
      <c r="B157" s="234"/>
      <c r="C157" s="234"/>
      <c r="D157" s="234"/>
      <c r="E157" s="234"/>
      <c r="F157" s="234"/>
      <c r="G157" s="234"/>
      <c r="H157" s="234"/>
      <c r="I157" s="234"/>
    </row>
    <row r="158" spans="1:9" ht="12.75">
      <c r="A158" s="234"/>
      <c r="B158" s="234"/>
      <c r="C158" s="234"/>
      <c r="D158" s="234"/>
      <c r="E158" s="234"/>
      <c r="F158" s="234"/>
      <c r="G158" s="234"/>
      <c r="H158" s="234"/>
      <c r="I158" s="234"/>
    </row>
    <row r="159" spans="1:9" ht="12.75">
      <c r="A159" s="234"/>
      <c r="B159" s="234"/>
      <c r="C159" s="234"/>
      <c r="D159" s="234"/>
      <c r="E159" s="234"/>
      <c r="F159" s="234"/>
      <c r="G159" s="234"/>
      <c r="H159" s="234"/>
      <c r="I159" s="234"/>
    </row>
    <row r="160" spans="1:9" ht="12.75">
      <c r="A160" s="234"/>
      <c r="B160" s="234"/>
      <c r="C160" s="234"/>
      <c r="D160" s="234"/>
      <c r="E160" s="234"/>
      <c r="F160" s="234"/>
      <c r="G160" s="234"/>
      <c r="H160" s="234"/>
      <c r="I160" s="234"/>
    </row>
    <row r="161" spans="1:9" ht="12.75">
      <c r="A161" s="234"/>
      <c r="B161" s="234"/>
      <c r="C161" s="234"/>
      <c r="D161" s="234"/>
      <c r="E161" s="234"/>
      <c r="F161" s="234"/>
      <c r="G161" s="234"/>
      <c r="H161" s="234"/>
      <c r="I161" s="234"/>
    </row>
    <row r="162" spans="1:9" ht="12.75">
      <c r="A162" s="234"/>
      <c r="B162" s="234"/>
      <c r="C162" s="234"/>
      <c r="D162" s="234"/>
      <c r="E162" s="234"/>
      <c r="F162" s="234"/>
      <c r="G162" s="234"/>
      <c r="H162" s="234"/>
      <c r="I162" s="234"/>
    </row>
    <row r="163" spans="1:9" ht="12.75">
      <c r="A163" s="234"/>
      <c r="B163" s="234"/>
      <c r="C163" s="234"/>
      <c r="D163" s="234"/>
      <c r="E163" s="234"/>
      <c r="F163" s="234"/>
      <c r="G163" s="234"/>
      <c r="H163" s="234"/>
      <c r="I163" s="234"/>
    </row>
    <row r="164" spans="1:9" ht="12.75">
      <c r="A164" s="234"/>
      <c r="B164" s="234"/>
      <c r="C164" s="234"/>
      <c r="D164" s="234"/>
      <c r="E164" s="234"/>
      <c r="F164" s="234"/>
      <c r="G164" s="234"/>
      <c r="H164" s="234"/>
      <c r="I164" s="234"/>
    </row>
    <row r="165" spans="1:9" ht="12.75">
      <c r="A165" s="234"/>
      <c r="B165" s="234"/>
      <c r="C165" s="234"/>
      <c r="D165" s="234"/>
      <c r="E165" s="234"/>
      <c r="F165" s="234"/>
      <c r="G165" s="234"/>
      <c r="H165" s="234"/>
      <c r="I165" s="234"/>
    </row>
    <row r="166" spans="1:9" ht="12.75">
      <c r="A166" s="234"/>
      <c r="B166" s="234"/>
      <c r="C166" s="234"/>
      <c r="D166" s="234"/>
      <c r="E166" s="234"/>
      <c r="F166" s="234"/>
      <c r="G166" s="234"/>
      <c r="H166" s="234"/>
      <c r="I166" s="234"/>
    </row>
    <row r="167" spans="1:9" ht="12.75">
      <c r="A167" s="234"/>
      <c r="B167" s="234"/>
      <c r="C167" s="234"/>
      <c r="D167" s="234"/>
      <c r="E167" s="234"/>
      <c r="F167" s="234"/>
      <c r="G167" s="234"/>
      <c r="H167" s="234"/>
      <c r="I167" s="234"/>
    </row>
    <row r="168" spans="1:9" ht="12.75">
      <c r="A168" s="234"/>
      <c r="B168" s="234"/>
      <c r="C168" s="234"/>
      <c r="D168" s="234"/>
      <c r="E168" s="234"/>
      <c r="F168" s="234"/>
      <c r="G168" s="234"/>
      <c r="H168" s="234"/>
      <c r="I168" s="234"/>
    </row>
    <row r="169" spans="1:9" ht="12.75">
      <c r="A169" s="234"/>
      <c r="B169" s="234"/>
      <c r="C169" s="234"/>
      <c r="D169" s="234"/>
      <c r="E169" s="234"/>
      <c r="F169" s="234"/>
      <c r="G169" s="234"/>
      <c r="H169" s="234"/>
      <c r="I169" s="234"/>
    </row>
    <row r="170" spans="1:9" ht="12.75">
      <c r="A170" s="234"/>
      <c r="B170" s="234"/>
      <c r="C170" s="234"/>
      <c r="D170" s="234"/>
      <c r="E170" s="234"/>
      <c r="F170" s="234"/>
      <c r="G170" s="234"/>
      <c r="H170" s="234"/>
      <c r="I170" s="234"/>
    </row>
    <row r="171" spans="1:9" ht="12.75">
      <c r="A171" s="234"/>
      <c r="B171" s="234"/>
      <c r="C171" s="234"/>
      <c r="D171" s="234"/>
      <c r="E171" s="234"/>
      <c r="F171" s="234"/>
      <c r="G171" s="234"/>
      <c r="H171" s="234"/>
      <c r="I171" s="234"/>
    </row>
    <row r="172" spans="1:9" ht="12.75">
      <c r="A172" s="234"/>
      <c r="B172" s="234"/>
      <c r="C172" s="234"/>
      <c r="D172" s="234"/>
      <c r="E172" s="234"/>
      <c r="F172" s="234"/>
      <c r="G172" s="234"/>
      <c r="H172" s="234"/>
      <c r="I172" s="234"/>
    </row>
    <row r="173" spans="1:9" ht="12.75">
      <c r="A173" s="234"/>
      <c r="B173" s="234"/>
      <c r="C173" s="234"/>
      <c r="D173" s="234"/>
      <c r="E173" s="234"/>
      <c r="F173" s="234"/>
      <c r="G173" s="234"/>
      <c r="H173" s="234"/>
      <c r="I173" s="234"/>
    </row>
    <row r="174" spans="1:9" ht="12.75">
      <c r="A174" s="234"/>
      <c r="B174" s="234"/>
      <c r="C174" s="234"/>
      <c r="D174" s="234"/>
      <c r="E174" s="234"/>
      <c r="F174" s="234"/>
      <c r="G174" s="234"/>
      <c r="H174" s="234"/>
      <c r="I174" s="234"/>
    </row>
    <row r="175" spans="1:9" ht="12.75">
      <c r="A175" s="234"/>
      <c r="B175" s="234"/>
      <c r="C175" s="234"/>
      <c r="D175" s="234"/>
      <c r="E175" s="234"/>
      <c r="F175" s="234"/>
      <c r="G175" s="234"/>
      <c r="H175" s="234"/>
      <c r="I175" s="234"/>
    </row>
    <row r="176" spans="1:9" ht="12.75">
      <c r="A176" s="234"/>
      <c r="B176" s="234"/>
      <c r="C176" s="234"/>
      <c r="D176" s="234"/>
      <c r="E176" s="234"/>
      <c r="F176" s="234"/>
      <c r="G176" s="234"/>
      <c r="H176" s="234"/>
      <c r="I176" s="234"/>
    </row>
    <row r="177" spans="1:9" ht="12.75">
      <c r="A177" s="234"/>
      <c r="B177" s="234"/>
      <c r="C177" s="234"/>
      <c r="D177" s="234"/>
      <c r="E177" s="234"/>
      <c r="F177" s="234"/>
      <c r="G177" s="234"/>
      <c r="H177" s="234"/>
      <c r="I177" s="234"/>
    </row>
    <row r="178" spans="1:9" ht="12.75">
      <c r="A178" s="234"/>
      <c r="B178" s="234"/>
      <c r="C178" s="234"/>
      <c r="D178" s="234"/>
      <c r="E178" s="234"/>
      <c r="F178" s="234"/>
      <c r="G178" s="234"/>
      <c r="H178" s="234"/>
      <c r="I178" s="234"/>
    </row>
    <row r="179" spans="1:9" ht="12.75">
      <c r="A179" s="234"/>
      <c r="B179" s="234"/>
      <c r="C179" s="234"/>
      <c r="D179" s="234"/>
      <c r="E179" s="234"/>
      <c r="F179" s="234"/>
      <c r="G179" s="234"/>
      <c r="H179" s="234"/>
      <c r="I179" s="234"/>
    </row>
    <row r="180" spans="1:9" ht="12.75">
      <c r="A180" s="234"/>
      <c r="B180" s="234"/>
      <c r="C180" s="234"/>
      <c r="D180" s="234"/>
      <c r="E180" s="234"/>
      <c r="F180" s="234"/>
      <c r="G180" s="234"/>
      <c r="H180" s="234"/>
      <c r="I180" s="234"/>
    </row>
    <row r="181" spans="1:9" ht="12.75">
      <c r="A181" s="234"/>
      <c r="B181" s="234"/>
      <c r="C181" s="234"/>
      <c r="D181" s="234"/>
      <c r="E181" s="234"/>
      <c r="F181" s="234"/>
      <c r="G181" s="234"/>
      <c r="H181" s="234"/>
      <c r="I181" s="234"/>
    </row>
    <row r="182" spans="1:9" ht="12.75">
      <c r="A182" s="234"/>
      <c r="B182" s="234"/>
      <c r="C182" s="234"/>
      <c r="D182" s="234"/>
      <c r="E182" s="234"/>
      <c r="F182" s="234"/>
      <c r="G182" s="234"/>
      <c r="H182" s="234"/>
      <c r="I182" s="234"/>
    </row>
    <row r="183" spans="1:9" ht="12.75">
      <c r="A183" s="234"/>
      <c r="B183" s="234"/>
      <c r="C183" s="234"/>
      <c r="D183" s="234"/>
      <c r="E183" s="234"/>
      <c r="F183" s="234"/>
      <c r="G183" s="234"/>
      <c r="H183" s="234"/>
      <c r="I183" s="234"/>
    </row>
    <row r="184" spans="1:9" ht="12.75">
      <c r="A184" s="234"/>
      <c r="B184" s="234"/>
      <c r="C184" s="234"/>
      <c r="D184" s="234"/>
      <c r="E184" s="234"/>
      <c r="F184" s="234"/>
      <c r="G184" s="234"/>
      <c r="H184" s="234"/>
      <c r="I184" s="234"/>
    </row>
    <row r="185" spans="1:9" ht="12.75">
      <c r="A185" s="234"/>
      <c r="B185" s="234"/>
      <c r="C185" s="234"/>
      <c r="D185" s="234"/>
      <c r="E185" s="234"/>
      <c r="F185" s="234"/>
      <c r="G185" s="234"/>
      <c r="H185" s="234"/>
      <c r="I185" s="234"/>
    </row>
    <row r="186" spans="1:9" ht="12.75">
      <c r="A186" s="234"/>
      <c r="B186" s="234"/>
      <c r="C186" s="234"/>
      <c r="D186" s="234"/>
      <c r="E186" s="234"/>
      <c r="F186" s="234"/>
      <c r="G186" s="234"/>
      <c r="H186" s="234"/>
      <c r="I186" s="234"/>
    </row>
    <row r="187" spans="1:9" ht="12.75">
      <c r="A187" s="234"/>
      <c r="B187" s="234"/>
      <c r="C187" s="234"/>
      <c r="D187" s="234"/>
      <c r="E187" s="234"/>
      <c r="F187" s="234"/>
      <c r="G187" s="234"/>
      <c r="H187" s="234"/>
      <c r="I187" s="234"/>
    </row>
    <row r="188" spans="1:9" ht="12.75">
      <c r="A188" s="234"/>
      <c r="B188" s="234"/>
      <c r="C188" s="234"/>
      <c r="D188" s="234"/>
      <c r="E188" s="234"/>
      <c r="F188" s="234"/>
      <c r="G188" s="234"/>
      <c r="H188" s="234"/>
      <c r="I188" s="234"/>
    </row>
    <row r="189" spans="1:9" ht="12.75">
      <c r="A189" s="234"/>
      <c r="B189" s="234"/>
      <c r="C189" s="234"/>
      <c r="D189" s="234"/>
      <c r="E189" s="234"/>
      <c r="F189" s="234"/>
      <c r="G189" s="234"/>
      <c r="H189" s="234"/>
      <c r="I189" s="234"/>
    </row>
    <row r="190" spans="1:9" ht="12.75">
      <c r="A190" s="234"/>
      <c r="B190" s="234"/>
      <c r="C190" s="234"/>
      <c r="D190" s="234"/>
      <c r="E190" s="234"/>
      <c r="F190" s="234"/>
      <c r="G190" s="234"/>
      <c r="H190" s="234"/>
      <c r="I190" s="234"/>
    </row>
    <row r="191" spans="1:9" ht="12.75">
      <c r="A191" s="234"/>
      <c r="B191" s="234"/>
      <c r="C191" s="234"/>
      <c r="D191" s="234"/>
      <c r="E191" s="234"/>
      <c r="F191" s="234"/>
      <c r="G191" s="234"/>
      <c r="H191" s="234"/>
      <c r="I191" s="234"/>
    </row>
    <row r="192" spans="1:9" ht="12.75">
      <c r="A192" s="234"/>
      <c r="B192" s="234"/>
      <c r="C192" s="234"/>
      <c r="D192" s="234"/>
      <c r="E192" s="234"/>
      <c r="F192" s="234"/>
      <c r="G192" s="234"/>
      <c r="H192" s="234"/>
      <c r="I192" s="234"/>
    </row>
    <row r="193" spans="1:9" ht="12.75">
      <c r="A193" s="234"/>
      <c r="B193" s="234"/>
      <c r="C193" s="234"/>
      <c r="D193" s="234"/>
      <c r="E193" s="234"/>
      <c r="F193" s="234"/>
      <c r="G193" s="234"/>
      <c r="H193" s="234"/>
      <c r="I193" s="234"/>
    </row>
    <row r="194" spans="1:9" ht="12.75">
      <c r="A194" s="234"/>
      <c r="B194" s="234"/>
      <c r="C194" s="234"/>
      <c r="D194" s="234"/>
      <c r="E194" s="234"/>
      <c r="F194" s="234"/>
      <c r="G194" s="234"/>
      <c r="H194" s="234"/>
      <c r="I194" s="234"/>
    </row>
    <row r="195" spans="1:9" ht="12.75">
      <c r="A195" s="234"/>
      <c r="B195" s="234"/>
      <c r="C195" s="234"/>
      <c r="D195" s="234"/>
      <c r="E195" s="234"/>
      <c r="F195" s="234"/>
      <c r="G195" s="234"/>
      <c r="H195" s="234"/>
      <c r="I195" s="234"/>
    </row>
    <row r="196" spans="1:9" ht="12.75">
      <c r="A196" s="234"/>
      <c r="B196" s="234"/>
      <c r="C196" s="234"/>
      <c r="D196" s="234"/>
      <c r="E196" s="234"/>
      <c r="F196" s="234"/>
      <c r="G196" s="234"/>
      <c r="H196" s="234"/>
      <c r="I196" s="234"/>
    </row>
    <row r="197" spans="1:9" ht="12.75">
      <c r="A197" s="234"/>
      <c r="B197" s="234"/>
      <c r="C197" s="234"/>
      <c r="D197" s="234"/>
      <c r="E197" s="234"/>
      <c r="F197" s="234"/>
      <c r="G197" s="234"/>
      <c r="H197" s="234"/>
      <c r="I197" s="234"/>
    </row>
    <row r="198" spans="1:9" ht="12.75">
      <c r="A198" s="234"/>
      <c r="B198" s="234"/>
      <c r="C198" s="234"/>
      <c r="D198" s="234"/>
      <c r="E198" s="234"/>
      <c r="F198" s="234"/>
      <c r="G198" s="234"/>
      <c r="H198" s="234"/>
      <c r="I198" s="234"/>
    </row>
    <row r="199" spans="1:9" ht="12.75">
      <c r="A199" s="234"/>
      <c r="B199" s="234"/>
      <c r="C199" s="234"/>
      <c r="D199" s="234"/>
      <c r="E199" s="234"/>
      <c r="F199" s="234"/>
      <c r="G199" s="234"/>
      <c r="H199" s="234"/>
      <c r="I199" s="234"/>
    </row>
    <row r="200" spans="1:9" ht="12.75">
      <c r="A200" s="234"/>
      <c r="B200" s="234"/>
      <c r="C200" s="234"/>
      <c r="D200" s="234"/>
      <c r="E200" s="234"/>
      <c r="F200" s="234"/>
      <c r="G200" s="234"/>
      <c r="H200" s="234"/>
      <c r="I200" s="234"/>
    </row>
    <row r="201" spans="1:9" ht="12.75">
      <c r="A201" s="234"/>
      <c r="B201" s="234"/>
      <c r="C201" s="234"/>
      <c r="D201" s="234"/>
      <c r="E201" s="234"/>
      <c r="F201" s="234"/>
      <c r="G201" s="234"/>
      <c r="H201" s="234"/>
      <c r="I201" s="234"/>
    </row>
    <row r="202" spans="1:9" ht="12.75">
      <c r="A202" s="234"/>
      <c r="B202" s="234"/>
      <c r="C202" s="234"/>
      <c r="D202" s="234"/>
      <c r="E202" s="234"/>
      <c r="F202" s="234"/>
      <c r="G202" s="234"/>
      <c r="H202" s="234"/>
      <c r="I202" s="234"/>
    </row>
    <row r="203" spans="1:9" ht="12.75">
      <c r="A203" s="234"/>
      <c r="B203" s="234"/>
      <c r="C203" s="234"/>
      <c r="D203" s="234"/>
      <c r="E203" s="234"/>
      <c r="F203" s="234"/>
      <c r="G203" s="234"/>
      <c r="H203" s="234"/>
      <c r="I203" s="234"/>
    </row>
    <row r="204" spans="1:9" ht="12.75">
      <c r="A204" s="234"/>
      <c r="B204" s="234"/>
      <c r="C204" s="234"/>
      <c r="D204" s="234"/>
      <c r="E204" s="234"/>
      <c r="F204" s="234"/>
      <c r="G204" s="234"/>
      <c r="H204" s="234"/>
      <c r="I204" s="234"/>
    </row>
    <row r="205" spans="1:9" ht="12.75">
      <c r="A205" s="234"/>
      <c r="B205" s="234"/>
      <c r="C205" s="234"/>
      <c r="D205" s="234"/>
      <c r="E205" s="234"/>
      <c r="F205" s="234"/>
      <c r="G205" s="234"/>
      <c r="H205" s="234"/>
      <c r="I205" s="234"/>
    </row>
    <row r="206" spans="1:9" ht="12.75">
      <c r="A206" s="234"/>
      <c r="B206" s="234"/>
      <c r="C206" s="234"/>
      <c r="D206" s="234"/>
      <c r="E206" s="234"/>
      <c r="F206" s="234"/>
      <c r="G206" s="234"/>
      <c r="H206" s="234"/>
      <c r="I206" s="234"/>
    </row>
    <row r="207" spans="1:9" ht="12.75">
      <c r="A207" s="234"/>
      <c r="B207" s="234"/>
      <c r="C207" s="234"/>
      <c r="D207" s="234"/>
      <c r="E207" s="234"/>
      <c r="F207" s="234"/>
      <c r="G207" s="234"/>
      <c r="H207" s="234"/>
      <c r="I207" s="234"/>
    </row>
    <row r="208" spans="1:9" ht="12.75">
      <c r="A208" s="234"/>
      <c r="B208" s="234"/>
      <c r="C208" s="234"/>
      <c r="D208" s="234"/>
      <c r="E208" s="234"/>
      <c r="F208" s="234"/>
      <c r="G208" s="234"/>
      <c r="H208" s="234"/>
      <c r="I208" s="234"/>
    </row>
    <row r="209" spans="1:9" ht="12.75">
      <c r="A209" s="234"/>
      <c r="B209" s="234"/>
      <c r="C209" s="234"/>
      <c r="D209" s="234"/>
      <c r="E209" s="234"/>
      <c r="F209" s="234"/>
      <c r="G209" s="234"/>
      <c r="H209" s="234"/>
      <c r="I209" s="234"/>
    </row>
    <row r="210" spans="1:9" ht="12.75">
      <c r="A210" s="234"/>
      <c r="B210" s="234"/>
      <c r="C210" s="234"/>
      <c r="D210" s="234"/>
      <c r="E210" s="234"/>
      <c r="F210" s="234"/>
      <c r="G210" s="234"/>
      <c r="H210" s="234"/>
      <c r="I210" s="234"/>
    </row>
    <row r="211" spans="1:9" ht="12.75">
      <c r="A211" s="234"/>
      <c r="B211" s="234"/>
      <c r="C211" s="234"/>
      <c r="D211" s="234"/>
      <c r="E211" s="234"/>
      <c r="F211" s="234"/>
      <c r="G211" s="234"/>
      <c r="H211" s="234"/>
      <c r="I211" s="234"/>
    </row>
    <row r="212" spans="1:9" ht="12.75">
      <c r="A212" s="234"/>
      <c r="B212" s="234"/>
      <c r="C212" s="234"/>
      <c r="D212" s="234"/>
      <c r="E212" s="234"/>
      <c r="F212" s="234"/>
      <c r="G212" s="234"/>
      <c r="H212" s="234"/>
      <c r="I212" s="234"/>
    </row>
    <row r="213" spans="1:9" ht="12.75">
      <c r="A213" s="234"/>
      <c r="B213" s="234"/>
      <c r="C213" s="234"/>
      <c r="D213" s="234"/>
      <c r="E213" s="234"/>
      <c r="F213" s="234"/>
      <c r="G213" s="234"/>
      <c r="H213" s="234"/>
      <c r="I213" s="234"/>
    </row>
    <row r="214" spans="1:9" ht="12.75">
      <c r="A214" s="234"/>
      <c r="B214" s="234"/>
      <c r="C214" s="234"/>
      <c r="D214" s="234"/>
      <c r="E214" s="234"/>
      <c r="F214" s="234"/>
      <c r="G214" s="234"/>
      <c r="H214" s="234"/>
      <c r="I214" s="234"/>
    </row>
    <row r="215" spans="1:9" ht="12.75">
      <c r="A215" s="234"/>
      <c r="B215" s="234"/>
      <c r="C215" s="234"/>
      <c r="D215" s="234"/>
      <c r="E215" s="234"/>
      <c r="F215" s="234"/>
      <c r="G215" s="234"/>
      <c r="H215" s="234"/>
      <c r="I215" s="234"/>
    </row>
  </sheetData>
  <sheetProtection/>
  <mergeCells count="17">
    <mergeCell ref="A36:I36"/>
    <mergeCell ref="A35:I35"/>
    <mergeCell ref="A34:I34"/>
    <mergeCell ref="I5:I7"/>
    <mergeCell ref="D6:D7"/>
    <mergeCell ref="B9:I9"/>
    <mergeCell ref="B19:I19"/>
    <mergeCell ref="B26:I26"/>
    <mergeCell ref="B28:I28"/>
    <mergeCell ref="B15:I15"/>
    <mergeCell ref="A3:I3"/>
    <mergeCell ref="E6:G6"/>
    <mergeCell ref="D5:G5"/>
    <mergeCell ref="H5:H7"/>
    <mergeCell ref="A5:A7"/>
    <mergeCell ref="B5:B7"/>
    <mergeCell ref="C5:C7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portrait" paperSize="9" scale="4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5"/>
  <sheetViews>
    <sheetView tabSelected="1" view="pageBreakPreview" zoomScale="110" zoomScaleSheetLayoutView="110" zoomScalePageLayoutView="0" workbookViewId="0" topLeftCell="A95">
      <selection activeCell="F82" sqref="F82:F91"/>
    </sheetView>
  </sheetViews>
  <sheetFormatPr defaultColWidth="9.125" defaultRowHeight="12.75"/>
  <cols>
    <col min="1" max="1" width="44.875" style="265" customWidth="1"/>
    <col min="2" max="2" width="16.50390625" style="265" customWidth="1"/>
    <col min="3" max="4" width="17.125" style="265" hidden="1" customWidth="1"/>
    <col min="5" max="5" width="18.125" style="265" customWidth="1"/>
    <col min="6" max="6" width="89.50390625" style="265" customWidth="1"/>
    <col min="7" max="7" width="10.50390625" style="148" bestFit="1" customWidth="1"/>
    <col min="8" max="16384" width="9.125" style="148" customWidth="1"/>
  </cols>
  <sheetData>
    <row r="1" spans="1:6" ht="12.75" thickBot="1">
      <c r="A1" s="289" t="s">
        <v>39</v>
      </c>
      <c r="B1" s="289"/>
      <c r="C1" s="289"/>
      <c r="D1" s="289"/>
      <c r="E1" s="289"/>
      <c r="F1" s="289"/>
    </row>
    <row r="2" spans="1:6" ht="41.25" customHeight="1" thickBot="1">
      <c r="A2" s="292" t="s">
        <v>120</v>
      </c>
      <c r="B2" s="293"/>
      <c r="C2" s="293"/>
      <c r="D2" s="293"/>
      <c r="E2" s="293"/>
      <c r="F2" s="294"/>
    </row>
    <row r="3" spans="1:6" ht="13.5">
      <c r="A3" s="299" t="s">
        <v>40</v>
      </c>
      <c r="B3" s="295" t="s">
        <v>174</v>
      </c>
      <c r="C3" s="295"/>
      <c r="D3" s="295"/>
      <c r="E3" s="295"/>
      <c r="F3" s="296" t="s">
        <v>41</v>
      </c>
    </row>
    <row r="4" spans="1:6" ht="124.5" customHeight="1">
      <c r="A4" s="300"/>
      <c r="B4" s="298" t="s">
        <v>230</v>
      </c>
      <c r="C4" s="298"/>
      <c r="D4" s="246"/>
      <c r="E4" s="246" t="s">
        <v>155</v>
      </c>
      <c r="F4" s="297"/>
    </row>
    <row r="5" spans="1:6" ht="12.75">
      <c r="A5" s="116">
        <v>1</v>
      </c>
      <c r="B5" s="290">
        <v>2</v>
      </c>
      <c r="C5" s="291"/>
      <c r="D5" s="290">
        <v>3</v>
      </c>
      <c r="E5" s="291"/>
      <c r="F5" s="117">
        <v>4</v>
      </c>
    </row>
    <row r="6" spans="1:6" ht="12.75">
      <c r="A6" s="116"/>
      <c r="B6" s="118"/>
      <c r="C6" s="118" t="s">
        <v>42</v>
      </c>
      <c r="D6" s="118" t="s">
        <v>43</v>
      </c>
      <c r="E6" s="118"/>
      <c r="F6" s="117"/>
    </row>
    <row r="7" spans="1:6" ht="27.75">
      <c r="A7" s="119" t="s">
        <v>44</v>
      </c>
      <c r="B7" s="235">
        <v>215304.3</v>
      </c>
      <c r="C7" s="215" t="e">
        <f>C9+#REF!+C10+C11</f>
        <v>#REF!</v>
      </c>
      <c r="D7" s="215" t="e">
        <f>D9+#REF!+D10+D11</f>
        <v>#REF!</v>
      </c>
      <c r="E7" s="215">
        <v>215304.3</v>
      </c>
      <c r="F7" s="120"/>
    </row>
    <row r="8" spans="1:6" ht="15">
      <c r="A8" s="121" t="s">
        <v>45</v>
      </c>
      <c r="B8" s="122"/>
      <c r="C8" s="123"/>
      <c r="D8" s="123"/>
      <c r="E8" s="123"/>
      <c r="F8" s="120"/>
    </row>
    <row r="9" spans="1:6" ht="15">
      <c r="A9" s="124" t="s">
        <v>46</v>
      </c>
      <c r="B9" s="123">
        <v>161978</v>
      </c>
      <c r="C9" s="123"/>
      <c r="D9" s="123"/>
      <c r="E9" s="123">
        <v>161978</v>
      </c>
      <c r="F9" s="120"/>
    </row>
    <row r="10" spans="1:6" ht="15">
      <c r="A10" s="124" t="s">
        <v>48</v>
      </c>
      <c r="B10" s="125">
        <v>51650</v>
      </c>
      <c r="C10" s="125"/>
      <c r="D10" s="125"/>
      <c r="E10" s="125">
        <v>51650</v>
      </c>
      <c r="F10" s="120"/>
    </row>
    <row r="11" spans="1:6" ht="15">
      <c r="A11" s="124" t="s">
        <v>175</v>
      </c>
      <c r="B11" s="123">
        <v>1676.3</v>
      </c>
      <c r="C11" s="123"/>
      <c r="D11" s="123"/>
      <c r="E11" s="123">
        <v>1676.3</v>
      </c>
      <c r="F11" s="120"/>
    </row>
    <row r="12" spans="1:6" ht="15.75" thickBot="1">
      <c r="A12" s="126" t="s">
        <v>49</v>
      </c>
      <c r="B12" s="127"/>
      <c r="C12" s="127"/>
      <c r="D12" s="127"/>
      <c r="E12" s="127"/>
      <c r="F12" s="128"/>
    </row>
    <row r="13" spans="1:6" ht="63.75" customHeight="1" thickBot="1">
      <c r="A13" s="292" t="s">
        <v>224</v>
      </c>
      <c r="B13" s="293"/>
      <c r="C13" s="293"/>
      <c r="D13" s="293"/>
      <c r="E13" s="293"/>
      <c r="F13" s="294"/>
    </row>
    <row r="14" spans="1:6" ht="55.5">
      <c r="A14" s="129" t="s">
        <v>109</v>
      </c>
      <c r="B14" s="216">
        <v>82846.3</v>
      </c>
      <c r="C14" s="130" t="e">
        <f>SUM(C16:C18)</f>
        <v>#REF!</v>
      </c>
      <c r="D14" s="130" t="e">
        <f>SUM(D16:D18)</f>
        <v>#REF!</v>
      </c>
      <c r="E14" s="216">
        <v>82846.3</v>
      </c>
      <c r="F14" s="131"/>
    </row>
    <row r="15" spans="1:6" ht="15">
      <c r="A15" s="121" t="s">
        <v>45</v>
      </c>
      <c r="B15" s="122"/>
      <c r="C15" s="217"/>
      <c r="D15" s="217"/>
      <c r="E15" s="122"/>
      <c r="F15" s="132"/>
    </row>
    <row r="16" spans="1:7" ht="12.75">
      <c r="A16" s="124" t="s">
        <v>46</v>
      </c>
      <c r="B16" s="123">
        <v>29519.7</v>
      </c>
      <c r="C16" s="123" t="e">
        <f>#REF!</f>
        <v>#REF!</v>
      </c>
      <c r="D16" s="123" t="e">
        <f>#REF!</f>
        <v>#REF!</v>
      </c>
      <c r="E16" s="123">
        <v>29519.7</v>
      </c>
      <c r="F16" s="132"/>
      <c r="G16" s="247"/>
    </row>
    <row r="17" spans="1:6" ht="12.75">
      <c r="A17" s="124" t="s">
        <v>48</v>
      </c>
      <c r="B17" s="123">
        <v>51650</v>
      </c>
      <c r="C17" s="123" t="e">
        <f>#REF!</f>
        <v>#REF!</v>
      </c>
      <c r="D17" s="123" t="e">
        <f>#REF!</f>
        <v>#REF!</v>
      </c>
      <c r="E17" s="123">
        <v>51650</v>
      </c>
      <c r="F17" s="132"/>
    </row>
    <row r="18" spans="1:6" ht="12.75">
      <c r="A18" s="124" t="s">
        <v>175</v>
      </c>
      <c r="B18" s="123">
        <v>1676.3</v>
      </c>
      <c r="C18" s="123"/>
      <c r="D18" s="123" t="e">
        <f>#REF!+#REF!+#REF!+#REF!+D37</f>
        <v>#REF!</v>
      </c>
      <c r="E18" s="123">
        <v>1676.3</v>
      </c>
      <c r="F18" s="132"/>
    </row>
    <row r="19" spans="1:7" ht="15">
      <c r="A19" s="121" t="s">
        <v>49</v>
      </c>
      <c r="B19" s="133"/>
      <c r="C19" s="134"/>
      <c r="D19" s="134"/>
      <c r="E19" s="133"/>
      <c r="F19" s="120"/>
      <c r="G19" s="247"/>
    </row>
    <row r="20" spans="1:6" ht="42">
      <c r="A20" s="119" t="s">
        <v>217</v>
      </c>
      <c r="B20" s="135"/>
      <c r="C20" s="135"/>
      <c r="D20" s="135"/>
      <c r="E20" s="135"/>
      <c r="F20" s="136"/>
    </row>
    <row r="21" spans="1:6" ht="69.75">
      <c r="A21" s="140" t="s">
        <v>218</v>
      </c>
      <c r="B21" s="138">
        <v>0</v>
      </c>
      <c r="C21" s="135"/>
      <c r="D21" s="135"/>
      <c r="E21" s="138">
        <v>0</v>
      </c>
      <c r="F21" s="218"/>
    </row>
    <row r="22" spans="1:6" ht="13.5">
      <c r="A22" s="121" t="s">
        <v>45</v>
      </c>
      <c r="B22" s="135"/>
      <c r="C22" s="135"/>
      <c r="D22" s="135"/>
      <c r="E22" s="135"/>
      <c r="F22" s="136"/>
    </row>
    <row r="23" spans="1:6" ht="13.5">
      <c r="A23" s="124" t="s">
        <v>46</v>
      </c>
      <c r="B23" s="138">
        <v>0</v>
      </c>
      <c r="C23" s="135"/>
      <c r="D23" s="135"/>
      <c r="E23" s="138">
        <v>0</v>
      </c>
      <c r="F23" s="136"/>
    </row>
    <row r="24" spans="1:6" ht="13.5">
      <c r="A24" s="124" t="s">
        <v>48</v>
      </c>
      <c r="B24" s="138">
        <v>0</v>
      </c>
      <c r="C24" s="135"/>
      <c r="D24" s="135"/>
      <c r="E24" s="138">
        <v>0</v>
      </c>
      <c r="F24" s="136"/>
    </row>
    <row r="25" spans="1:6" ht="42">
      <c r="A25" s="119" t="s">
        <v>219</v>
      </c>
      <c r="B25" s="135"/>
      <c r="C25" s="135"/>
      <c r="D25" s="135"/>
      <c r="E25" s="135"/>
      <c r="F25" s="141"/>
    </row>
    <row r="26" spans="1:6" ht="42">
      <c r="A26" s="142" t="s">
        <v>221</v>
      </c>
      <c r="B26" s="219" t="s">
        <v>193</v>
      </c>
      <c r="C26" s="135"/>
      <c r="D26" s="135"/>
      <c r="E26" s="219" t="s">
        <v>193</v>
      </c>
      <c r="F26" s="139" t="s">
        <v>223</v>
      </c>
    </row>
    <row r="27" spans="1:6" ht="13.5">
      <c r="A27" s="121" t="s">
        <v>45</v>
      </c>
      <c r="B27" s="219"/>
      <c r="C27" s="135"/>
      <c r="D27" s="135"/>
      <c r="E27" s="219"/>
      <c r="F27" s="136"/>
    </row>
    <row r="28" spans="1:6" ht="13.5">
      <c r="A28" s="124" t="s">
        <v>46</v>
      </c>
      <c r="B28" s="123">
        <v>0</v>
      </c>
      <c r="C28" s="135"/>
      <c r="D28" s="135"/>
      <c r="E28" s="123">
        <v>0</v>
      </c>
      <c r="F28" s="136"/>
    </row>
    <row r="29" spans="1:6" ht="13.5">
      <c r="A29" s="124" t="s">
        <v>47</v>
      </c>
      <c r="B29" s="123">
        <v>0</v>
      </c>
      <c r="C29" s="135"/>
      <c r="D29" s="135"/>
      <c r="E29" s="123">
        <v>0</v>
      </c>
      <c r="F29" s="136"/>
    </row>
    <row r="30" spans="1:6" ht="13.5">
      <c r="A30" s="124" t="s">
        <v>48</v>
      </c>
      <c r="B30" s="123" t="s">
        <v>193</v>
      </c>
      <c r="C30" s="135"/>
      <c r="D30" s="135"/>
      <c r="E30" s="123" t="s">
        <v>193</v>
      </c>
      <c r="F30" s="136"/>
    </row>
    <row r="31" spans="1:6" ht="13.5">
      <c r="A31" s="124" t="s">
        <v>175</v>
      </c>
      <c r="B31" s="123">
        <v>0</v>
      </c>
      <c r="C31" s="135"/>
      <c r="D31" s="135"/>
      <c r="E31" s="123">
        <v>0</v>
      </c>
      <c r="F31" s="136"/>
    </row>
    <row r="32" spans="1:6" ht="27.75">
      <c r="A32" s="119" t="s">
        <v>220</v>
      </c>
      <c r="B32" s="135"/>
      <c r="C32" s="135"/>
      <c r="D32" s="135"/>
      <c r="E32" s="135"/>
      <c r="F32" s="143"/>
    </row>
    <row r="33" spans="1:6" ht="126">
      <c r="A33" s="137" t="s">
        <v>222</v>
      </c>
      <c r="B33" s="135">
        <v>31196.3</v>
      </c>
      <c r="C33" s="135">
        <f>SUM(C36:C37)</f>
        <v>0</v>
      </c>
      <c r="D33" s="135">
        <f>SUM(D36:D37)</f>
        <v>0</v>
      </c>
      <c r="E33" s="135">
        <v>31196.3</v>
      </c>
      <c r="F33" s="306" t="s">
        <v>146</v>
      </c>
    </row>
    <row r="34" spans="1:6" ht="12.75">
      <c r="A34" s="121" t="s">
        <v>45</v>
      </c>
      <c r="B34" s="123"/>
      <c r="C34" s="123"/>
      <c r="D34" s="123"/>
      <c r="E34" s="123"/>
      <c r="F34" s="307"/>
    </row>
    <row r="35" spans="1:6" s="248" customFormat="1" ht="13.5">
      <c r="A35" s="124" t="s">
        <v>46</v>
      </c>
      <c r="B35" s="123">
        <v>29520</v>
      </c>
      <c r="C35" s="123"/>
      <c r="D35" s="123"/>
      <c r="E35" s="123">
        <v>29520</v>
      </c>
      <c r="F35" s="307"/>
    </row>
    <row r="36" spans="1:256" s="124" customFormat="1" ht="12.75">
      <c r="A36" s="124" t="s">
        <v>175</v>
      </c>
      <c r="B36" s="127">
        <v>1676.3</v>
      </c>
      <c r="C36" s="127"/>
      <c r="D36" s="127"/>
      <c r="E36" s="127">
        <v>1676.3</v>
      </c>
      <c r="F36" s="307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2"/>
      <c r="CL36" s="202"/>
      <c r="CM36" s="202"/>
      <c r="CN36" s="202"/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  <c r="DF36" s="202"/>
      <c r="DG36" s="202"/>
      <c r="DH36" s="202"/>
      <c r="DI36" s="202"/>
      <c r="DJ36" s="202"/>
      <c r="DK36" s="202"/>
      <c r="DL36" s="202"/>
      <c r="DM36" s="202"/>
      <c r="DN36" s="202"/>
      <c r="DO36" s="202"/>
      <c r="DP36" s="202"/>
      <c r="DQ36" s="202"/>
      <c r="DR36" s="202"/>
      <c r="DS36" s="202"/>
      <c r="DT36" s="202"/>
      <c r="DU36" s="202"/>
      <c r="DV36" s="202"/>
      <c r="DW36" s="202"/>
      <c r="DX36" s="202"/>
      <c r="DY36" s="202"/>
      <c r="DZ36" s="202"/>
      <c r="EA36" s="202"/>
      <c r="EB36" s="202"/>
      <c r="EC36" s="202"/>
      <c r="ED36" s="202"/>
      <c r="EE36" s="202"/>
      <c r="EF36" s="202"/>
      <c r="EG36" s="202"/>
      <c r="EH36" s="202"/>
      <c r="EI36" s="202"/>
      <c r="EJ36" s="202"/>
      <c r="EK36" s="202"/>
      <c r="EL36" s="202"/>
      <c r="EM36" s="202"/>
      <c r="EN36" s="202"/>
      <c r="EO36" s="202"/>
      <c r="EP36" s="202"/>
      <c r="EQ36" s="202"/>
      <c r="ER36" s="202"/>
      <c r="ES36" s="202"/>
      <c r="ET36" s="202"/>
      <c r="EU36" s="202"/>
      <c r="EV36" s="202"/>
      <c r="EW36" s="202"/>
      <c r="EX36" s="202"/>
      <c r="EY36" s="202"/>
      <c r="EZ36" s="202"/>
      <c r="FA36" s="202"/>
      <c r="FB36" s="202"/>
      <c r="FC36" s="202"/>
      <c r="FD36" s="202"/>
      <c r="FE36" s="202"/>
      <c r="FF36" s="202"/>
      <c r="FG36" s="202"/>
      <c r="FH36" s="202"/>
      <c r="FI36" s="202"/>
      <c r="FJ36" s="202"/>
      <c r="FK36" s="202"/>
      <c r="FL36" s="202"/>
      <c r="FM36" s="202"/>
      <c r="FN36" s="202"/>
      <c r="FO36" s="202"/>
      <c r="FP36" s="202"/>
      <c r="FQ36" s="202"/>
      <c r="FR36" s="202"/>
      <c r="FS36" s="202"/>
      <c r="FT36" s="202"/>
      <c r="FU36" s="202"/>
      <c r="FV36" s="202"/>
      <c r="FW36" s="202"/>
      <c r="FX36" s="202"/>
      <c r="FY36" s="202"/>
      <c r="FZ36" s="202"/>
      <c r="GA36" s="202"/>
      <c r="GB36" s="202"/>
      <c r="GC36" s="202"/>
      <c r="GD36" s="202"/>
      <c r="GE36" s="202"/>
      <c r="GF36" s="202"/>
      <c r="GG36" s="202"/>
      <c r="GH36" s="202"/>
      <c r="GI36" s="202"/>
      <c r="GJ36" s="202"/>
      <c r="GK36" s="202"/>
      <c r="GL36" s="202"/>
      <c r="GM36" s="202"/>
      <c r="GN36" s="202"/>
      <c r="GO36" s="202"/>
      <c r="GP36" s="202"/>
      <c r="GQ36" s="202"/>
      <c r="GR36" s="202"/>
      <c r="GS36" s="202"/>
      <c r="GT36" s="202"/>
      <c r="GU36" s="202"/>
      <c r="GV36" s="202"/>
      <c r="GW36" s="202"/>
      <c r="GX36" s="202"/>
      <c r="GY36" s="202"/>
      <c r="GZ36" s="202"/>
      <c r="HA36" s="202"/>
      <c r="HB36" s="202"/>
      <c r="HC36" s="202"/>
      <c r="HD36" s="202"/>
      <c r="HE36" s="202"/>
      <c r="HF36" s="202"/>
      <c r="HG36" s="202"/>
      <c r="HH36" s="202"/>
      <c r="HI36" s="202"/>
      <c r="HJ36" s="202"/>
      <c r="HK36" s="202"/>
      <c r="HL36" s="202"/>
      <c r="HM36" s="202"/>
      <c r="HN36" s="202"/>
      <c r="HO36" s="202"/>
      <c r="HP36" s="202"/>
      <c r="HQ36" s="202"/>
      <c r="HR36" s="202"/>
      <c r="HS36" s="202"/>
      <c r="HT36" s="202"/>
      <c r="HU36" s="202"/>
      <c r="HV36" s="202"/>
      <c r="HW36" s="202"/>
      <c r="HX36" s="202"/>
      <c r="HY36" s="202"/>
      <c r="HZ36" s="202"/>
      <c r="IA36" s="202"/>
      <c r="IB36" s="202"/>
      <c r="IC36" s="202"/>
      <c r="ID36" s="202"/>
      <c r="IE36" s="202"/>
      <c r="IF36" s="202"/>
      <c r="IG36" s="202"/>
      <c r="IH36" s="202"/>
      <c r="II36" s="202"/>
      <c r="IJ36" s="202"/>
      <c r="IK36" s="202"/>
      <c r="IL36" s="202"/>
      <c r="IM36" s="202"/>
      <c r="IN36" s="202"/>
      <c r="IO36" s="202"/>
      <c r="IP36" s="202"/>
      <c r="IQ36" s="202"/>
      <c r="IR36" s="202"/>
      <c r="IS36" s="202"/>
      <c r="IT36" s="202"/>
      <c r="IU36" s="202"/>
      <c r="IV36" s="202"/>
    </row>
    <row r="37" spans="2:256" s="124" customFormat="1" ht="13.5" thickBot="1">
      <c r="B37" s="127"/>
      <c r="C37" s="127"/>
      <c r="D37" s="127"/>
      <c r="E37" s="127"/>
      <c r="F37" s="308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202"/>
      <c r="CM37" s="202"/>
      <c r="CN37" s="202"/>
      <c r="CO37" s="202"/>
      <c r="CP37" s="202"/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  <c r="DF37" s="202"/>
      <c r="DG37" s="202"/>
      <c r="DH37" s="202"/>
      <c r="DI37" s="202"/>
      <c r="DJ37" s="202"/>
      <c r="DK37" s="202"/>
      <c r="DL37" s="202"/>
      <c r="DM37" s="202"/>
      <c r="DN37" s="202"/>
      <c r="DO37" s="202"/>
      <c r="DP37" s="202"/>
      <c r="DQ37" s="202"/>
      <c r="DR37" s="202"/>
      <c r="DS37" s="202"/>
      <c r="DT37" s="202"/>
      <c r="DU37" s="202"/>
      <c r="DV37" s="202"/>
      <c r="DW37" s="202"/>
      <c r="DX37" s="202"/>
      <c r="DY37" s="202"/>
      <c r="DZ37" s="202"/>
      <c r="EA37" s="202"/>
      <c r="EB37" s="202"/>
      <c r="EC37" s="202"/>
      <c r="ED37" s="202"/>
      <c r="EE37" s="202"/>
      <c r="EF37" s="202"/>
      <c r="EG37" s="202"/>
      <c r="EH37" s="202"/>
      <c r="EI37" s="202"/>
      <c r="EJ37" s="202"/>
      <c r="EK37" s="202"/>
      <c r="EL37" s="202"/>
      <c r="EM37" s="202"/>
      <c r="EN37" s="202"/>
      <c r="EO37" s="202"/>
      <c r="EP37" s="202"/>
      <c r="EQ37" s="202"/>
      <c r="ER37" s="202"/>
      <c r="ES37" s="202"/>
      <c r="ET37" s="202"/>
      <c r="EU37" s="202"/>
      <c r="EV37" s="202"/>
      <c r="EW37" s="202"/>
      <c r="EX37" s="202"/>
      <c r="EY37" s="202"/>
      <c r="EZ37" s="202"/>
      <c r="FA37" s="202"/>
      <c r="FB37" s="202"/>
      <c r="FC37" s="202"/>
      <c r="FD37" s="202"/>
      <c r="FE37" s="202"/>
      <c r="FF37" s="202"/>
      <c r="FG37" s="202"/>
      <c r="FH37" s="202"/>
      <c r="FI37" s="202"/>
      <c r="FJ37" s="202"/>
      <c r="FK37" s="202"/>
      <c r="FL37" s="202"/>
      <c r="FM37" s="202"/>
      <c r="FN37" s="202"/>
      <c r="FO37" s="202"/>
      <c r="FP37" s="202"/>
      <c r="FQ37" s="202"/>
      <c r="FR37" s="202"/>
      <c r="FS37" s="202"/>
      <c r="FT37" s="202"/>
      <c r="FU37" s="202"/>
      <c r="FV37" s="202"/>
      <c r="FW37" s="202"/>
      <c r="FX37" s="202"/>
      <c r="FY37" s="202"/>
      <c r="FZ37" s="202"/>
      <c r="GA37" s="202"/>
      <c r="GB37" s="202"/>
      <c r="GC37" s="202"/>
      <c r="GD37" s="202"/>
      <c r="GE37" s="202"/>
      <c r="GF37" s="202"/>
      <c r="GG37" s="202"/>
      <c r="GH37" s="202"/>
      <c r="GI37" s="202"/>
      <c r="GJ37" s="202"/>
      <c r="GK37" s="202"/>
      <c r="GL37" s="202"/>
      <c r="GM37" s="202"/>
      <c r="GN37" s="202"/>
      <c r="GO37" s="202"/>
      <c r="GP37" s="202"/>
      <c r="GQ37" s="202"/>
      <c r="GR37" s="202"/>
      <c r="GS37" s="202"/>
      <c r="GT37" s="202"/>
      <c r="GU37" s="202"/>
      <c r="GV37" s="202"/>
      <c r="GW37" s="202"/>
      <c r="GX37" s="202"/>
      <c r="GY37" s="202"/>
      <c r="GZ37" s="202"/>
      <c r="HA37" s="202"/>
      <c r="HB37" s="202"/>
      <c r="HC37" s="202"/>
      <c r="HD37" s="202"/>
      <c r="HE37" s="202"/>
      <c r="HF37" s="202"/>
      <c r="HG37" s="202"/>
      <c r="HH37" s="202"/>
      <c r="HI37" s="202"/>
      <c r="HJ37" s="202"/>
      <c r="HK37" s="202"/>
      <c r="HL37" s="202"/>
      <c r="HM37" s="202"/>
      <c r="HN37" s="202"/>
      <c r="HO37" s="202"/>
      <c r="HP37" s="202"/>
      <c r="HQ37" s="202"/>
      <c r="HR37" s="202"/>
      <c r="HS37" s="202"/>
      <c r="HT37" s="202"/>
      <c r="HU37" s="202"/>
      <c r="HV37" s="202"/>
      <c r="HW37" s="202"/>
      <c r="HX37" s="202"/>
      <c r="HY37" s="202"/>
      <c r="HZ37" s="202"/>
      <c r="IA37" s="202"/>
      <c r="IB37" s="202"/>
      <c r="IC37" s="202"/>
      <c r="ID37" s="202"/>
      <c r="IE37" s="202"/>
      <c r="IF37" s="202"/>
      <c r="IG37" s="202"/>
      <c r="IH37" s="202"/>
      <c r="II37" s="202"/>
      <c r="IJ37" s="202"/>
      <c r="IK37" s="202"/>
      <c r="IL37" s="202"/>
      <c r="IM37" s="202"/>
      <c r="IN37" s="202"/>
      <c r="IO37" s="202"/>
      <c r="IP37" s="202"/>
      <c r="IQ37" s="202"/>
      <c r="IR37" s="202"/>
      <c r="IS37" s="202"/>
      <c r="IT37" s="202"/>
      <c r="IU37" s="202"/>
      <c r="IV37" s="202"/>
    </row>
    <row r="38" spans="1:6" s="202" customFormat="1" ht="60" customHeight="1">
      <c r="A38" s="304" t="s">
        <v>225</v>
      </c>
      <c r="B38" s="305"/>
      <c r="C38" s="305"/>
      <c r="D38" s="305"/>
      <c r="E38" s="305"/>
      <c r="F38" s="305"/>
    </row>
    <row r="39" spans="1:6" s="202" customFormat="1" ht="13.5">
      <c r="A39" s="129" t="s">
        <v>157</v>
      </c>
      <c r="B39" s="130">
        <v>8267.63</v>
      </c>
      <c r="C39" s="130"/>
      <c r="D39" s="130"/>
      <c r="E39" s="130">
        <v>8267.63</v>
      </c>
      <c r="F39" s="131"/>
    </row>
    <row r="40" spans="1:6" s="202" customFormat="1" ht="12.75">
      <c r="A40" s="121" t="s">
        <v>45</v>
      </c>
      <c r="B40" s="123"/>
      <c r="C40" s="123"/>
      <c r="D40" s="123"/>
      <c r="E40" s="123"/>
      <c r="F40" s="132"/>
    </row>
    <row r="41" spans="1:6" s="202" customFormat="1" ht="13.5">
      <c r="A41" s="124" t="s">
        <v>46</v>
      </c>
      <c r="B41" s="130">
        <v>8267.63</v>
      </c>
      <c r="C41" s="249"/>
      <c r="D41" s="249"/>
      <c r="E41" s="130">
        <v>8267.63</v>
      </c>
      <c r="F41" s="132"/>
    </row>
    <row r="42" spans="1:6" s="202" customFormat="1" ht="15">
      <c r="A42" s="121" t="s">
        <v>49</v>
      </c>
      <c r="B42" s="123"/>
      <c r="C42" s="123"/>
      <c r="D42" s="123"/>
      <c r="E42" s="123"/>
      <c r="F42" s="120"/>
    </row>
    <row r="43" spans="1:6" s="202" customFormat="1" ht="55.5">
      <c r="A43" s="119" t="s">
        <v>226</v>
      </c>
      <c r="B43" s="135">
        <v>1657</v>
      </c>
      <c r="C43" s="135"/>
      <c r="D43" s="135"/>
      <c r="E43" s="135">
        <v>1657</v>
      </c>
      <c r="F43" s="147" t="s">
        <v>150</v>
      </c>
    </row>
    <row r="44" spans="1:6" s="202" customFormat="1" ht="55.5">
      <c r="A44" s="145" t="s">
        <v>147</v>
      </c>
      <c r="B44" s="138">
        <v>0</v>
      </c>
      <c r="C44" s="138"/>
      <c r="D44" s="138"/>
      <c r="E44" s="138">
        <v>0</v>
      </c>
      <c r="F44" s="147"/>
    </row>
    <row r="45" spans="1:6" s="202" customFormat="1" ht="13.5">
      <c r="A45" s="121" t="s">
        <v>45</v>
      </c>
      <c r="B45" s="123"/>
      <c r="C45" s="123"/>
      <c r="D45" s="123"/>
      <c r="E45" s="123"/>
      <c r="F45" s="147"/>
    </row>
    <row r="46" spans="1:6" s="202" customFormat="1" ht="13.5">
      <c r="A46" s="124" t="s">
        <v>46</v>
      </c>
      <c r="B46" s="123">
        <v>0</v>
      </c>
      <c r="C46" s="123"/>
      <c r="D46" s="123"/>
      <c r="E46" s="123">
        <v>0</v>
      </c>
      <c r="F46" s="147"/>
    </row>
    <row r="47" spans="1:6" s="202" customFormat="1" ht="42">
      <c r="A47" s="145" t="s">
        <v>148</v>
      </c>
      <c r="B47" s="138">
        <v>1590.64</v>
      </c>
      <c r="C47" s="138">
        <v>0</v>
      </c>
      <c r="D47" s="138">
        <v>0</v>
      </c>
      <c r="E47" s="138">
        <v>1590.64</v>
      </c>
      <c r="F47" s="139" t="s">
        <v>176</v>
      </c>
    </row>
    <row r="48" spans="1:6" s="202" customFormat="1" ht="13.5">
      <c r="A48" s="121" t="s">
        <v>45</v>
      </c>
      <c r="B48" s="138"/>
      <c r="C48" s="138"/>
      <c r="D48" s="138"/>
      <c r="E48" s="138"/>
      <c r="F48" s="139"/>
    </row>
    <row r="49" spans="1:6" s="202" customFormat="1" ht="13.5">
      <c r="A49" s="124" t="s">
        <v>46</v>
      </c>
      <c r="B49" s="138">
        <v>1590.64</v>
      </c>
      <c r="C49" s="138">
        <v>0</v>
      </c>
      <c r="D49" s="138">
        <v>0</v>
      </c>
      <c r="E49" s="138">
        <v>1590.64</v>
      </c>
      <c r="F49" s="144"/>
    </row>
    <row r="50" spans="1:6" s="202" customFormat="1" ht="55.5">
      <c r="A50" s="145" t="s">
        <v>50</v>
      </c>
      <c r="B50" s="138">
        <v>0</v>
      </c>
      <c r="C50" s="138">
        <v>0</v>
      </c>
      <c r="D50" s="138">
        <v>0</v>
      </c>
      <c r="E50" s="138">
        <v>0</v>
      </c>
      <c r="F50" s="139"/>
    </row>
    <row r="51" spans="1:6" s="202" customFormat="1" ht="12.75">
      <c r="A51" s="124" t="s">
        <v>46</v>
      </c>
      <c r="B51" s="123">
        <v>0</v>
      </c>
      <c r="C51" s="123">
        <v>0</v>
      </c>
      <c r="D51" s="123">
        <v>0</v>
      </c>
      <c r="E51" s="123">
        <v>0</v>
      </c>
      <c r="F51" s="144"/>
    </row>
    <row r="52" spans="1:6" s="202" customFormat="1" ht="69.75">
      <c r="A52" s="145" t="s">
        <v>149</v>
      </c>
      <c r="B52" s="138">
        <v>66.37</v>
      </c>
      <c r="C52" s="138">
        <v>868</v>
      </c>
      <c r="D52" s="138">
        <v>1395.3</v>
      </c>
      <c r="E52" s="138">
        <v>66.37</v>
      </c>
      <c r="F52" s="139" t="s">
        <v>177</v>
      </c>
    </row>
    <row r="53" spans="1:6" s="202" customFormat="1" ht="13.5">
      <c r="A53" s="124" t="s">
        <v>46</v>
      </c>
      <c r="B53" s="138">
        <v>66.37</v>
      </c>
      <c r="C53" s="138">
        <v>868</v>
      </c>
      <c r="D53" s="138">
        <v>1395.3</v>
      </c>
      <c r="E53" s="138">
        <v>66.37</v>
      </c>
      <c r="F53" s="144"/>
    </row>
    <row r="54" spans="1:6" s="202" customFormat="1" ht="126">
      <c r="A54" s="164" t="s">
        <v>121</v>
      </c>
      <c r="B54" s="138">
        <v>99.96</v>
      </c>
      <c r="C54" s="138" t="e">
        <f>C55</f>
        <v>#REF!</v>
      </c>
      <c r="D54" s="138">
        <v>0</v>
      </c>
      <c r="E54" s="138">
        <v>99.96</v>
      </c>
      <c r="F54" s="144"/>
    </row>
    <row r="55" spans="1:6" s="202" customFormat="1" ht="42">
      <c r="A55" s="145" t="s">
        <v>51</v>
      </c>
      <c r="B55" s="138">
        <v>99.96</v>
      </c>
      <c r="C55" s="138" t="e">
        <f>C56</f>
        <v>#REF!</v>
      </c>
      <c r="D55" s="138">
        <v>0</v>
      </c>
      <c r="E55" s="138">
        <v>99.96</v>
      </c>
      <c r="F55" s="250" t="s">
        <v>151</v>
      </c>
    </row>
    <row r="56" spans="1:6" s="202" customFormat="1" ht="13.5">
      <c r="A56" s="124" t="s">
        <v>46</v>
      </c>
      <c r="B56" s="138">
        <v>99.96</v>
      </c>
      <c r="C56" s="138" t="e">
        <f>#REF!</f>
        <v>#REF!</v>
      </c>
      <c r="D56" s="138">
        <v>0</v>
      </c>
      <c r="E56" s="138">
        <v>99.96</v>
      </c>
      <c r="F56" s="146"/>
    </row>
    <row r="57" spans="1:6" s="202" customFormat="1" ht="69.75">
      <c r="A57" s="164" t="s">
        <v>52</v>
      </c>
      <c r="B57" s="135">
        <v>99.95</v>
      </c>
      <c r="C57" s="135">
        <v>99</v>
      </c>
      <c r="D57" s="135">
        <v>99</v>
      </c>
      <c r="E57" s="135">
        <v>99.95</v>
      </c>
      <c r="F57" s="144"/>
    </row>
    <row r="58" spans="1:6" s="202" customFormat="1" ht="223.5">
      <c r="A58" s="145" t="s">
        <v>53</v>
      </c>
      <c r="B58" s="138">
        <v>99.95</v>
      </c>
      <c r="C58" s="138">
        <v>99</v>
      </c>
      <c r="D58" s="138">
        <v>99</v>
      </c>
      <c r="E58" s="138">
        <v>99.95</v>
      </c>
      <c r="F58" s="144" t="s">
        <v>178</v>
      </c>
    </row>
    <row r="59" spans="1:6" s="202" customFormat="1" ht="13.5">
      <c r="A59" s="124" t="s">
        <v>46</v>
      </c>
      <c r="B59" s="138">
        <v>99.95</v>
      </c>
      <c r="C59" s="138">
        <v>99</v>
      </c>
      <c r="D59" s="138">
        <v>99</v>
      </c>
      <c r="E59" s="138">
        <v>99.95</v>
      </c>
      <c r="F59" s="144"/>
    </row>
    <row r="60" spans="1:6" s="202" customFormat="1" ht="84">
      <c r="A60" s="137" t="s">
        <v>186</v>
      </c>
      <c r="B60" s="135">
        <v>1352.8</v>
      </c>
      <c r="C60" s="135">
        <v>582.7</v>
      </c>
      <c r="D60" s="135">
        <v>1400</v>
      </c>
      <c r="E60" s="135">
        <v>1352.8</v>
      </c>
      <c r="F60" s="144"/>
    </row>
    <row r="61" spans="1:6" s="202" customFormat="1" ht="12.75">
      <c r="A61" s="124" t="s">
        <v>46</v>
      </c>
      <c r="B61" s="123"/>
      <c r="C61" s="123" t="e">
        <f>SUM(C63,C65,#REF!)</f>
        <v>#REF!</v>
      </c>
      <c r="D61" s="123" t="e">
        <f>SUM(D63,D65,#REF!)</f>
        <v>#REF!</v>
      </c>
      <c r="E61" s="123"/>
      <c r="F61" s="153"/>
    </row>
    <row r="62" spans="1:6" s="202" customFormat="1" ht="55.5">
      <c r="A62" s="137" t="s">
        <v>166</v>
      </c>
      <c r="B62" s="138">
        <v>1352.8</v>
      </c>
      <c r="C62" s="138">
        <v>582.7</v>
      </c>
      <c r="D62" s="138">
        <v>1400</v>
      </c>
      <c r="E62" s="138">
        <v>1352.8</v>
      </c>
      <c r="F62" s="251" t="s">
        <v>179</v>
      </c>
    </row>
    <row r="63" spans="1:6" s="202" customFormat="1" ht="13.5">
      <c r="A63" s="124" t="s">
        <v>46</v>
      </c>
      <c r="B63" s="138">
        <v>1352.8</v>
      </c>
      <c r="C63" s="138">
        <v>582.7</v>
      </c>
      <c r="D63" s="138">
        <v>1400</v>
      </c>
      <c r="E63" s="138">
        <v>1352.8</v>
      </c>
      <c r="F63" s="252" t="s">
        <v>180</v>
      </c>
    </row>
    <row r="64" spans="1:6" s="202" customFormat="1" ht="69.75">
      <c r="A64" s="145" t="s">
        <v>181</v>
      </c>
      <c r="B64" s="138">
        <v>376.7</v>
      </c>
      <c r="C64" s="138">
        <v>0</v>
      </c>
      <c r="D64" s="138">
        <v>0</v>
      </c>
      <c r="E64" s="138">
        <v>376.7</v>
      </c>
      <c r="F64" s="253" t="s">
        <v>182</v>
      </c>
    </row>
    <row r="65" spans="1:6" s="202" customFormat="1" ht="13.5">
      <c r="A65" s="124" t="s">
        <v>46</v>
      </c>
      <c r="B65" s="138">
        <v>376.7</v>
      </c>
      <c r="C65" s="138">
        <v>0</v>
      </c>
      <c r="D65" s="138">
        <v>0</v>
      </c>
      <c r="E65" s="138">
        <v>376.7</v>
      </c>
      <c r="F65" s="153"/>
    </row>
    <row r="66" spans="1:6" s="202" customFormat="1" ht="64.5">
      <c r="A66" s="254" t="s">
        <v>187</v>
      </c>
      <c r="B66" s="219">
        <v>4681.21</v>
      </c>
      <c r="C66" s="219"/>
      <c r="D66" s="219"/>
      <c r="E66" s="219">
        <v>4681.21</v>
      </c>
      <c r="F66" s="144"/>
    </row>
    <row r="67" spans="1:6" s="202" customFormat="1" ht="51.75">
      <c r="A67" s="121" t="s">
        <v>183</v>
      </c>
      <c r="B67" s="123">
        <v>4681.21</v>
      </c>
      <c r="C67" s="123"/>
      <c r="D67" s="123"/>
      <c r="E67" s="123">
        <v>4681.21</v>
      </c>
      <c r="F67" s="146" t="s">
        <v>152</v>
      </c>
    </row>
    <row r="68" spans="1:6" s="202" customFormat="1" ht="13.5" thickBot="1">
      <c r="A68" s="124" t="s">
        <v>46</v>
      </c>
      <c r="B68" s="123">
        <v>4681.21</v>
      </c>
      <c r="C68" s="123"/>
      <c r="D68" s="123"/>
      <c r="E68" s="123">
        <v>4681.21</v>
      </c>
      <c r="F68" s="144"/>
    </row>
    <row r="69" spans="1:6" s="202" customFormat="1" ht="66" customHeight="1" thickBot="1">
      <c r="A69" s="292" t="s">
        <v>229</v>
      </c>
      <c r="B69" s="293"/>
      <c r="C69" s="293"/>
      <c r="D69" s="293"/>
      <c r="E69" s="293"/>
      <c r="F69" s="294"/>
    </row>
    <row r="70" spans="1:6" ht="84.75" customHeight="1">
      <c r="A70" s="149" t="s">
        <v>55</v>
      </c>
      <c r="B70" s="203">
        <v>41070.98</v>
      </c>
      <c r="C70" s="152"/>
      <c r="D70" s="152"/>
      <c r="E70" s="203">
        <v>41070.98</v>
      </c>
      <c r="F70" s="150"/>
    </row>
    <row r="71" spans="1:6" ht="17.25">
      <c r="A71" s="151" t="s">
        <v>45</v>
      </c>
      <c r="B71" s="152"/>
      <c r="C71" s="152"/>
      <c r="D71" s="152"/>
      <c r="E71" s="152"/>
      <c r="F71" s="150"/>
    </row>
    <row r="72" spans="1:6" ht="17.25">
      <c r="A72" s="151" t="s">
        <v>46</v>
      </c>
      <c r="B72" s="203">
        <v>41070.98</v>
      </c>
      <c r="C72" s="152"/>
      <c r="D72" s="152"/>
      <c r="E72" s="203">
        <v>41070.98</v>
      </c>
      <c r="F72" s="150"/>
    </row>
    <row r="73" spans="1:6" ht="17.25">
      <c r="A73" s="133" t="s">
        <v>49</v>
      </c>
      <c r="B73" s="152"/>
      <c r="C73" s="152"/>
      <c r="D73" s="152"/>
      <c r="E73" s="152"/>
      <c r="F73" s="150"/>
    </row>
    <row r="74" spans="1:6" ht="78">
      <c r="A74" s="154" t="s">
        <v>185</v>
      </c>
      <c r="B74" s="155"/>
      <c r="C74" s="155"/>
      <c r="D74" s="155"/>
      <c r="E74" s="156"/>
      <c r="F74" s="150"/>
    </row>
    <row r="75" spans="1:6" ht="84">
      <c r="A75" s="145" t="s">
        <v>135</v>
      </c>
      <c r="B75" s="203">
        <v>41070.98</v>
      </c>
      <c r="C75" s="152"/>
      <c r="D75" s="152"/>
      <c r="E75" s="203">
        <v>41070.98</v>
      </c>
      <c r="F75" s="309" t="s">
        <v>184</v>
      </c>
    </row>
    <row r="76" spans="1:6" ht="13.5">
      <c r="A76" s="121" t="s">
        <v>45</v>
      </c>
      <c r="B76" s="152"/>
      <c r="C76" s="157"/>
      <c r="D76" s="157"/>
      <c r="E76" s="152"/>
      <c r="F76" s="310"/>
    </row>
    <row r="77" spans="1:6" ht="13.5">
      <c r="A77" s="124" t="s">
        <v>46</v>
      </c>
      <c r="B77" s="203">
        <v>41070.98</v>
      </c>
      <c r="C77" s="152"/>
      <c r="D77" s="152"/>
      <c r="E77" s="203">
        <v>41070.98</v>
      </c>
      <c r="F77" s="310"/>
    </row>
    <row r="78" spans="1:6" ht="13.5">
      <c r="A78" s="124" t="s">
        <v>47</v>
      </c>
      <c r="B78" s="152"/>
      <c r="C78" s="158">
        <v>0</v>
      </c>
      <c r="D78" s="158">
        <v>0</v>
      </c>
      <c r="E78" s="152"/>
      <c r="F78" s="310"/>
    </row>
    <row r="79" spans="1:6" ht="13.5">
      <c r="A79" s="124" t="s">
        <v>48</v>
      </c>
      <c r="B79" s="157"/>
      <c r="C79" s="157">
        <v>0</v>
      </c>
      <c r="D79" s="158">
        <v>2672.02666</v>
      </c>
      <c r="E79" s="159"/>
      <c r="F79" s="310"/>
    </row>
    <row r="80" spans="1:6" ht="135" customHeight="1" thickBot="1">
      <c r="A80" s="153" t="s">
        <v>48</v>
      </c>
      <c r="B80" s="157"/>
      <c r="C80" s="157"/>
      <c r="D80" s="158"/>
      <c r="E80" s="160"/>
      <c r="F80" s="311"/>
    </row>
    <row r="81" spans="1:6" ht="63" customHeight="1" thickBot="1">
      <c r="A81" s="292" t="s">
        <v>228</v>
      </c>
      <c r="B81" s="293"/>
      <c r="C81" s="293"/>
      <c r="D81" s="293"/>
      <c r="E81" s="293"/>
      <c r="F81" s="294"/>
    </row>
    <row r="82" spans="1:6" ht="70.5" customHeight="1">
      <c r="A82" s="129" t="s">
        <v>56</v>
      </c>
      <c r="B82" s="130">
        <v>41186.6</v>
      </c>
      <c r="C82" s="130">
        <f>C88+C101+C103</f>
        <v>0</v>
      </c>
      <c r="D82" s="130">
        <f>D88+D101+D103</f>
        <v>0</v>
      </c>
      <c r="E82" s="130">
        <v>41186.6</v>
      </c>
      <c r="F82" s="301" t="s">
        <v>194</v>
      </c>
    </row>
    <row r="83" spans="1:6" ht="57" customHeight="1">
      <c r="A83" s="121" t="s">
        <v>45</v>
      </c>
      <c r="B83" s="163"/>
      <c r="C83" s="123"/>
      <c r="D83" s="123"/>
      <c r="E83" s="123"/>
      <c r="F83" s="302"/>
    </row>
    <row r="84" spans="1:6" ht="13.5">
      <c r="A84" s="124" t="s">
        <v>46</v>
      </c>
      <c r="B84" s="130">
        <v>41186.6</v>
      </c>
      <c r="C84" s="130">
        <f>C90+C103+C105</f>
        <v>0</v>
      </c>
      <c r="D84" s="130">
        <f>D90+D103+D105</f>
        <v>0</v>
      </c>
      <c r="E84" s="130">
        <v>41186.6</v>
      </c>
      <c r="F84" s="302"/>
    </row>
    <row r="85" spans="1:6" ht="12.75">
      <c r="A85" s="124" t="s">
        <v>47</v>
      </c>
      <c r="B85" s="123"/>
      <c r="C85" s="123">
        <v>0</v>
      </c>
      <c r="D85" s="123">
        <v>0</v>
      </c>
      <c r="E85" s="123"/>
      <c r="F85" s="302"/>
    </row>
    <row r="86" spans="1:6" ht="12.75">
      <c r="A86" s="124" t="s">
        <v>48</v>
      </c>
      <c r="B86" s="123"/>
      <c r="C86" s="125">
        <v>0</v>
      </c>
      <c r="D86" s="125" t="e">
        <f>#REF!+D109</f>
        <v>#REF!</v>
      </c>
      <c r="E86" s="125"/>
      <c r="F86" s="302"/>
    </row>
    <row r="87" spans="1:6" ht="12.75">
      <c r="A87" s="121" t="s">
        <v>49</v>
      </c>
      <c r="B87" s="163"/>
      <c r="C87" s="123"/>
      <c r="D87" s="123"/>
      <c r="E87" s="123"/>
      <c r="F87" s="302"/>
    </row>
    <row r="88" spans="1:6" ht="69" customHeight="1">
      <c r="A88" s="164" t="s">
        <v>57</v>
      </c>
      <c r="B88" s="130">
        <v>41186.6</v>
      </c>
      <c r="C88" s="130">
        <f>C92+C107+C109</f>
        <v>0</v>
      </c>
      <c r="D88" s="130">
        <f>D92+D107+D109</f>
        <v>0</v>
      </c>
      <c r="E88" s="130">
        <v>41186.6</v>
      </c>
      <c r="F88" s="302"/>
    </row>
    <row r="89" spans="1:9" ht="55.5">
      <c r="A89" s="145" t="s">
        <v>58</v>
      </c>
      <c r="B89" s="130">
        <v>41186.6</v>
      </c>
      <c r="C89" s="130">
        <f>C93+C108+C110</f>
        <v>0</v>
      </c>
      <c r="D89" s="130">
        <f>D93+D108+D110</f>
        <v>0</v>
      </c>
      <c r="E89" s="130">
        <v>41186.6</v>
      </c>
      <c r="F89" s="302"/>
      <c r="I89" s="255"/>
    </row>
    <row r="90" spans="1:6" ht="12.75">
      <c r="A90" s="121" t="s">
        <v>45</v>
      </c>
      <c r="B90" s="163"/>
      <c r="C90" s="123"/>
      <c r="D90" s="123"/>
      <c r="E90" s="123"/>
      <c r="F90" s="302"/>
    </row>
    <row r="91" spans="1:6" ht="14.25" thickBot="1">
      <c r="A91" s="124" t="s">
        <v>46</v>
      </c>
      <c r="B91" s="130">
        <v>41186.6</v>
      </c>
      <c r="C91" s="130">
        <f>C95+C110+C112</f>
        <v>2</v>
      </c>
      <c r="D91" s="130">
        <f>D95+D110+D112</f>
        <v>0</v>
      </c>
      <c r="E91" s="130">
        <v>41186.6</v>
      </c>
      <c r="F91" s="302"/>
    </row>
    <row r="92" spans="1:6" ht="56.25" customHeight="1" thickBot="1">
      <c r="A92" s="292" t="s">
        <v>227</v>
      </c>
      <c r="B92" s="293"/>
      <c r="C92" s="293"/>
      <c r="D92" s="293"/>
      <c r="E92" s="293"/>
      <c r="F92" s="294"/>
    </row>
    <row r="93" spans="1:6" ht="67.5" customHeight="1">
      <c r="A93" s="299" t="s">
        <v>40</v>
      </c>
      <c r="B93" s="295" t="s">
        <v>174</v>
      </c>
      <c r="C93" s="295"/>
      <c r="D93" s="295"/>
      <c r="E93" s="295"/>
      <c r="F93" s="296" t="s">
        <v>41</v>
      </c>
    </row>
    <row r="94" spans="1:6" ht="13.5">
      <c r="A94" s="300"/>
      <c r="B94" s="312" t="s">
        <v>154</v>
      </c>
      <c r="C94" s="312"/>
      <c r="D94" s="256"/>
      <c r="E94" s="256" t="s">
        <v>155</v>
      </c>
      <c r="F94" s="297"/>
    </row>
    <row r="95" spans="1:6" ht="12.75">
      <c r="A95" s="116">
        <v>1</v>
      </c>
      <c r="B95" s="111"/>
      <c r="C95" s="111">
        <v>2</v>
      </c>
      <c r="D95" s="111"/>
      <c r="E95" s="111">
        <v>3</v>
      </c>
      <c r="F95" s="117" t="s">
        <v>156</v>
      </c>
    </row>
    <row r="96" spans="1:6" ht="12.75">
      <c r="A96" s="116"/>
      <c r="B96" s="118"/>
      <c r="C96" s="118"/>
      <c r="D96" s="118"/>
      <c r="E96" s="118"/>
      <c r="F96" s="117"/>
    </row>
    <row r="97" spans="1:6" ht="15">
      <c r="A97" s="121" t="s">
        <v>49</v>
      </c>
      <c r="B97" s="133"/>
      <c r="C97" s="134"/>
      <c r="D97" s="134"/>
      <c r="E97" s="134"/>
      <c r="F97" s="120"/>
    </row>
    <row r="98" spans="1:6" ht="27.75">
      <c r="A98" s="257" t="s">
        <v>119</v>
      </c>
      <c r="B98" s="130">
        <v>41933.1</v>
      </c>
      <c r="C98" s="258"/>
      <c r="D98" s="258"/>
      <c r="E98" s="259">
        <v>41933.1</v>
      </c>
      <c r="F98" s="120"/>
    </row>
    <row r="99" spans="1:6" ht="15">
      <c r="A99" s="121" t="s">
        <v>45</v>
      </c>
      <c r="B99" s="133"/>
      <c r="C99" s="111"/>
      <c r="D99" s="111"/>
      <c r="E99" s="111"/>
      <c r="F99" s="120"/>
    </row>
    <row r="100" spans="1:6" ht="15.75" thickBot="1">
      <c r="A100" s="260" t="s">
        <v>46</v>
      </c>
      <c r="B100" s="130">
        <v>41933.1</v>
      </c>
      <c r="C100" s="134"/>
      <c r="D100" s="134"/>
      <c r="E100" s="261">
        <v>41933.1</v>
      </c>
      <c r="F100" s="262"/>
    </row>
    <row r="101" spans="1:6" ht="12.75">
      <c r="A101" s="303"/>
      <c r="B101" s="303"/>
      <c r="C101" s="303"/>
      <c r="D101" s="303"/>
      <c r="E101" s="303"/>
      <c r="F101" s="303"/>
    </row>
    <row r="102" spans="1:6" ht="12.75">
      <c r="A102" s="303"/>
      <c r="B102" s="303"/>
      <c r="C102" s="303"/>
      <c r="D102" s="303"/>
      <c r="E102" s="303"/>
      <c r="F102" s="303"/>
    </row>
    <row r="103" spans="1:6" ht="12.75">
      <c r="A103" s="303"/>
      <c r="B103" s="303"/>
      <c r="C103" s="303"/>
      <c r="D103" s="303"/>
      <c r="E103" s="303"/>
      <c r="F103" s="303"/>
    </row>
    <row r="104" spans="1:6" ht="14.25">
      <c r="A104" s="263" t="s">
        <v>153</v>
      </c>
      <c r="B104" s="264"/>
      <c r="F104" s="266"/>
    </row>
    <row r="105" spans="1:2" ht="12.75">
      <c r="A105" s="267"/>
      <c r="B105" s="267"/>
    </row>
  </sheetData>
  <sheetProtection/>
  <mergeCells count="23">
    <mergeCell ref="A102:F102"/>
    <mergeCell ref="A103:F103"/>
    <mergeCell ref="A92:F92"/>
    <mergeCell ref="A93:A94"/>
    <mergeCell ref="B93:E93"/>
    <mergeCell ref="F93:F94"/>
    <mergeCell ref="B94:C94"/>
    <mergeCell ref="F82:F91"/>
    <mergeCell ref="A81:F81"/>
    <mergeCell ref="A69:F69"/>
    <mergeCell ref="A101:F101"/>
    <mergeCell ref="A38:F38"/>
    <mergeCell ref="F33:F37"/>
    <mergeCell ref="F75:F80"/>
    <mergeCell ref="A1:F1"/>
    <mergeCell ref="B5:C5"/>
    <mergeCell ref="D5:E5"/>
    <mergeCell ref="A13:F13"/>
    <mergeCell ref="B3:E3"/>
    <mergeCell ref="F3:F4"/>
    <mergeCell ref="B4:C4"/>
    <mergeCell ref="A2:F2"/>
    <mergeCell ref="A3:A4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4"/>
  <sheetViews>
    <sheetView zoomScalePageLayoutView="0" workbookViewId="0" topLeftCell="A1">
      <selection activeCell="C17" sqref="C17:D17"/>
    </sheetView>
  </sheetViews>
  <sheetFormatPr defaultColWidth="9.00390625" defaultRowHeight="12.75"/>
  <cols>
    <col min="1" max="1" width="3.375" style="0" customWidth="1"/>
    <col min="2" max="2" width="43.50390625" style="0" customWidth="1"/>
    <col min="3" max="3" width="5.50390625" style="0" customWidth="1"/>
    <col min="4" max="4" width="14.875" style="0" customWidth="1"/>
    <col min="5" max="5" width="15.375" style="0" customWidth="1"/>
    <col min="6" max="6" width="23.00390625" style="0" customWidth="1"/>
    <col min="7" max="7" width="17.625" style="0" customWidth="1"/>
  </cols>
  <sheetData>
    <row r="1" spans="1:7" ht="14.25" thickBot="1">
      <c r="A1" s="14"/>
      <c r="B1" s="14"/>
      <c r="C1" s="14"/>
      <c r="D1" s="14"/>
      <c r="E1" s="14"/>
      <c r="F1" s="14"/>
      <c r="G1" s="14" t="s">
        <v>59</v>
      </c>
    </row>
    <row r="2" spans="1:7" ht="39.75" customHeight="1" thickBot="1">
      <c r="A2" s="358" t="s">
        <v>60</v>
      </c>
      <c r="B2" s="359"/>
      <c r="C2" s="359"/>
      <c r="D2" s="359"/>
      <c r="E2" s="359"/>
      <c r="F2" s="359"/>
      <c r="G2" s="360"/>
    </row>
    <row r="3" spans="1:7" ht="28.5" customHeight="1" thickBot="1">
      <c r="A3" s="321" t="s">
        <v>110</v>
      </c>
      <c r="B3" s="322"/>
      <c r="C3" s="322"/>
      <c r="D3" s="322"/>
      <c r="E3" s="322"/>
      <c r="F3" s="322"/>
      <c r="G3" s="323"/>
    </row>
    <row r="4" spans="1:7" ht="13.5">
      <c r="A4" s="15"/>
      <c r="B4" s="15"/>
      <c r="C4" s="15"/>
      <c r="D4" s="15"/>
      <c r="E4" s="15"/>
      <c r="F4" s="15"/>
      <c r="G4" s="15"/>
    </row>
    <row r="5" spans="1:7" ht="14.25" thickBot="1">
      <c r="A5" s="332" t="s">
        <v>62</v>
      </c>
      <c r="B5" s="332"/>
      <c r="C5" s="332"/>
      <c r="D5" s="332"/>
      <c r="E5" s="332"/>
      <c r="F5" s="332"/>
      <c r="G5" s="332"/>
    </row>
    <row r="6" spans="1:7" ht="52.5">
      <c r="A6" s="16"/>
      <c r="B6" s="17" t="s">
        <v>63</v>
      </c>
      <c r="C6" s="17" t="s">
        <v>64</v>
      </c>
      <c r="D6" s="18" t="s">
        <v>65</v>
      </c>
      <c r="E6" s="18" t="s">
        <v>66</v>
      </c>
      <c r="F6" s="18" t="s">
        <v>67</v>
      </c>
      <c r="G6" s="19" t="s">
        <v>68</v>
      </c>
    </row>
    <row r="7" spans="1:7" ht="42">
      <c r="A7" s="20">
        <v>1</v>
      </c>
      <c r="B7" s="32" t="s">
        <v>107</v>
      </c>
      <c r="C7" s="22" t="s">
        <v>25</v>
      </c>
      <c r="D7" s="56">
        <v>0.05</v>
      </c>
      <c r="E7" s="57">
        <v>0.0794</v>
      </c>
      <c r="F7" s="22">
        <v>100</v>
      </c>
      <c r="G7" s="23"/>
    </row>
    <row r="8" spans="1:7" ht="69.75">
      <c r="A8" s="20">
        <v>2</v>
      </c>
      <c r="B8" s="32" t="s">
        <v>108</v>
      </c>
      <c r="C8" s="22" t="s">
        <v>25</v>
      </c>
      <c r="D8" s="56">
        <v>0.1</v>
      </c>
      <c r="E8" s="57">
        <v>0.0554</v>
      </c>
      <c r="F8" s="22">
        <f>E8/D8*100</f>
        <v>55.39999999999999</v>
      </c>
      <c r="G8" s="23"/>
    </row>
    <row r="9" spans="1:7" ht="13.5">
      <c r="A9" s="24"/>
      <c r="B9" s="26"/>
      <c r="C9" s="26"/>
      <c r="D9" s="26"/>
      <c r="E9" s="26"/>
      <c r="F9" s="26"/>
      <c r="G9" s="23"/>
    </row>
    <row r="10" spans="1:7" ht="13.5">
      <c r="A10" s="24" t="s">
        <v>2</v>
      </c>
      <c r="B10" s="26"/>
      <c r="C10" s="26"/>
      <c r="D10" s="26"/>
      <c r="E10" s="26"/>
      <c r="F10" s="26"/>
      <c r="G10" s="23"/>
    </row>
    <row r="11" spans="1:7" ht="13.5">
      <c r="A11" s="24" t="s">
        <v>2</v>
      </c>
      <c r="B11" s="26"/>
      <c r="C11" s="26"/>
      <c r="D11" s="26"/>
      <c r="E11" s="26"/>
      <c r="F11" s="26"/>
      <c r="G11" s="23"/>
    </row>
    <row r="12" spans="1:7" ht="13.5">
      <c r="A12" s="24">
        <v>2</v>
      </c>
      <c r="B12" s="26"/>
      <c r="C12" s="26"/>
      <c r="D12" s="26"/>
      <c r="E12" s="26"/>
      <c r="F12" s="26"/>
      <c r="G12" s="23"/>
    </row>
    <row r="13" spans="1:7" ht="13.5">
      <c r="A13" s="24"/>
      <c r="B13" s="26" t="s">
        <v>75</v>
      </c>
      <c r="C13" s="26"/>
      <c r="D13" s="56">
        <f>SUM(D7:D8)</f>
        <v>0.15000000000000002</v>
      </c>
      <c r="E13" s="56">
        <f>SUM(E7:E8)</f>
        <v>0.1348</v>
      </c>
      <c r="F13" s="58">
        <f>SUM(F7:F8)</f>
        <v>155.39999999999998</v>
      </c>
      <c r="G13" s="23"/>
    </row>
    <row r="14" spans="1:7" ht="15.75" customHeight="1" thickBot="1">
      <c r="A14" s="349" t="s">
        <v>76</v>
      </c>
      <c r="B14" s="350"/>
      <c r="C14" s="350"/>
      <c r="D14" s="350"/>
      <c r="E14" s="350"/>
      <c r="F14" s="351"/>
      <c r="G14" s="27">
        <f>F13/A12</f>
        <v>77.69999999999999</v>
      </c>
    </row>
    <row r="15" spans="1:7" ht="42.75" customHeight="1" thickBot="1">
      <c r="A15" s="412" t="s">
        <v>77</v>
      </c>
      <c r="B15" s="412"/>
      <c r="C15" s="412"/>
      <c r="D15" s="412"/>
      <c r="E15" s="412"/>
      <c r="F15" s="412"/>
      <c r="G15" s="412"/>
    </row>
    <row r="16" spans="1:7" ht="45" customHeight="1">
      <c r="A16" s="413"/>
      <c r="B16" s="414"/>
      <c r="C16" s="392" t="s">
        <v>78</v>
      </c>
      <c r="D16" s="393"/>
      <c r="E16" s="18" t="s">
        <v>111</v>
      </c>
      <c r="F16" s="392" t="s">
        <v>80</v>
      </c>
      <c r="G16" s="401"/>
    </row>
    <row r="17" spans="1:8" ht="15.75" customHeight="1" thickBot="1">
      <c r="A17" s="349" t="s">
        <v>81</v>
      </c>
      <c r="B17" s="351"/>
      <c r="C17" s="371">
        <v>25833.4</v>
      </c>
      <c r="D17" s="372"/>
      <c r="E17" s="67">
        <v>22132.28</v>
      </c>
      <c r="F17" s="356">
        <f>E17/C17*100</f>
        <v>85.6731208435591</v>
      </c>
      <c r="G17" s="357"/>
      <c r="H17" s="68" t="s">
        <v>133</v>
      </c>
    </row>
    <row r="18" spans="1:8" ht="33.75" customHeight="1" thickBot="1">
      <c r="A18" s="412" t="s">
        <v>82</v>
      </c>
      <c r="B18" s="412"/>
      <c r="C18" s="412"/>
      <c r="D18" s="412"/>
      <c r="E18" s="412"/>
      <c r="F18" s="412"/>
      <c r="G18" s="14"/>
      <c r="H18" s="68"/>
    </row>
    <row r="19" spans="1:7" ht="106.5" customHeight="1">
      <c r="A19" s="16"/>
      <c r="B19" s="384" t="s">
        <v>83</v>
      </c>
      <c r="C19" s="385"/>
      <c r="D19" s="392" t="s">
        <v>84</v>
      </c>
      <c r="E19" s="393"/>
      <c r="F19" s="392" t="s">
        <v>85</v>
      </c>
      <c r="G19" s="401"/>
    </row>
    <row r="20" spans="1:8" ht="46.5" customHeight="1">
      <c r="A20" s="24">
        <v>1</v>
      </c>
      <c r="B20" s="416" t="s">
        <v>123</v>
      </c>
      <c r="C20" s="417"/>
      <c r="D20" s="382">
        <v>1</v>
      </c>
      <c r="E20" s="383"/>
      <c r="F20" s="368"/>
      <c r="G20" s="370"/>
      <c r="H20" s="68"/>
    </row>
    <row r="21" spans="1:7" ht="15" customHeight="1">
      <c r="A21" s="24"/>
      <c r="B21" s="378"/>
      <c r="C21" s="379"/>
      <c r="D21" s="382">
        <f>-K23</f>
        <v>0</v>
      </c>
      <c r="E21" s="383"/>
      <c r="F21" s="368"/>
      <c r="G21" s="370"/>
    </row>
    <row r="22" spans="1:7" ht="13.5">
      <c r="A22" s="24">
        <v>1</v>
      </c>
      <c r="B22" s="382"/>
      <c r="C22" s="383"/>
      <c r="D22" s="382"/>
      <c r="E22" s="383"/>
      <c r="F22" s="368"/>
      <c r="G22" s="370"/>
    </row>
    <row r="23" spans="1:7" ht="13.5">
      <c r="A23" s="28"/>
      <c r="B23" s="402" t="s">
        <v>86</v>
      </c>
      <c r="C23" s="403"/>
      <c r="D23" s="361">
        <f>SUM(D20:D22)*100</f>
        <v>100</v>
      </c>
      <c r="E23" s="362"/>
      <c r="F23" s="368"/>
      <c r="G23" s="370"/>
    </row>
    <row r="24" spans="1:7" ht="15.75" customHeight="1" thickBot="1">
      <c r="A24" s="349" t="s">
        <v>87</v>
      </c>
      <c r="B24" s="350"/>
      <c r="C24" s="350"/>
      <c r="D24" s="350"/>
      <c r="E24" s="351"/>
      <c r="F24" s="373">
        <f>D23/A22</f>
        <v>100</v>
      </c>
      <c r="G24" s="374"/>
    </row>
    <row r="25" spans="1:7" ht="14.25" thickBot="1">
      <c r="A25" s="29"/>
      <c r="B25" s="29"/>
      <c r="C25" s="29"/>
      <c r="D25" s="29"/>
      <c r="E25" s="30"/>
      <c r="F25" s="31"/>
      <c r="G25" s="31"/>
    </row>
    <row r="26" spans="1:7" ht="15.75" customHeight="1">
      <c r="A26" s="375" t="s">
        <v>88</v>
      </c>
      <c r="B26" s="376"/>
      <c r="C26" s="376"/>
      <c r="D26" s="376"/>
      <c r="E26" s="376"/>
      <c r="F26" s="377"/>
      <c r="G26" s="14"/>
    </row>
    <row r="27" spans="1:7" ht="13.5">
      <c r="A27" s="396"/>
      <c r="B27" s="369"/>
      <c r="C27" s="369"/>
      <c r="D27" s="397"/>
      <c r="E27" s="368" t="s">
        <v>89</v>
      </c>
      <c r="F27" s="370"/>
      <c r="G27" s="14"/>
    </row>
    <row r="28" spans="1:7" ht="15.75" customHeight="1" thickBot="1">
      <c r="A28" s="398" t="s">
        <v>90</v>
      </c>
      <c r="B28" s="399"/>
      <c r="C28" s="399"/>
      <c r="D28" s="400"/>
      <c r="E28" s="380">
        <f>(G14+F17+F24)/3</f>
        <v>87.79104028118637</v>
      </c>
      <c r="F28" s="381"/>
      <c r="G28" s="14"/>
    </row>
    <row r="29" spans="1:7" ht="14.25" thickBot="1">
      <c r="A29" s="14"/>
      <c r="B29" s="14"/>
      <c r="C29" s="14"/>
      <c r="D29" s="14"/>
      <c r="E29" s="14"/>
      <c r="F29" s="14"/>
      <c r="G29" s="14"/>
    </row>
    <row r="30" spans="1:7" ht="18.75" customHeight="1" thickBot="1">
      <c r="A30" s="386" t="s">
        <v>91</v>
      </c>
      <c r="B30" s="387"/>
      <c r="C30" s="387"/>
      <c r="D30" s="387"/>
      <c r="E30" s="387"/>
      <c r="F30" s="388"/>
      <c r="G30" s="14"/>
    </row>
    <row r="31" spans="1:7" ht="15" customHeight="1">
      <c r="A31" s="415" t="s">
        <v>92</v>
      </c>
      <c r="B31" s="394"/>
      <c r="C31" s="385"/>
      <c r="D31" s="384" t="s">
        <v>93</v>
      </c>
      <c r="E31" s="394"/>
      <c r="F31" s="395"/>
      <c r="G31" s="14"/>
    </row>
    <row r="32" spans="1:7" ht="13.5">
      <c r="A32" s="365" t="s">
        <v>94</v>
      </c>
      <c r="B32" s="366"/>
      <c r="C32" s="367"/>
      <c r="D32" s="368" t="s">
        <v>95</v>
      </c>
      <c r="E32" s="369"/>
      <c r="F32" s="370"/>
      <c r="G32" s="14"/>
    </row>
    <row r="33" spans="1:7" ht="13.5">
      <c r="A33" s="365" t="s">
        <v>96</v>
      </c>
      <c r="B33" s="366"/>
      <c r="C33" s="367"/>
      <c r="D33" s="368" t="s">
        <v>97</v>
      </c>
      <c r="E33" s="369"/>
      <c r="F33" s="370"/>
      <c r="G33" s="14"/>
    </row>
    <row r="34" spans="1:7" ht="14.25" thickBot="1">
      <c r="A34" s="389" t="s">
        <v>98</v>
      </c>
      <c r="B34" s="390"/>
      <c r="C34" s="391"/>
      <c r="D34" s="408" t="s">
        <v>99</v>
      </c>
      <c r="E34" s="409"/>
      <c r="F34" s="410"/>
      <c r="G34" s="14"/>
    </row>
    <row r="35" spans="1:7" ht="14.25" thickBot="1">
      <c r="A35" s="59"/>
      <c r="B35" s="59"/>
      <c r="C35" s="60"/>
      <c r="D35" s="61"/>
      <c r="E35" s="62"/>
      <c r="F35" s="62"/>
      <c r="G35" s="14"/>
    </row>
    <row r="36" spans="1:7" ht="20.25" thickBot="1">
      <c r="A36" s="324" t="s">
        <v>60</v>
      </c>
      <c r="B36" s="325"/>
      <c r="C36" s="325"/>
      <c r="D36" s="325"/>
      <c r="E36" s="325"/>
      <c r="F36" s="325"/>
      <c r="G36" s="326"/>
    </row>
    <row r="37" spans="1:7" ht="48.75" customHeight="1" thickBot="1">
      <c r="A37" s="321" t="s">
        <v>61</v>
      </c>
      <c r="B37" s="322"/>
      <c r="C37" s="322"/>
      <c r="D37" s="322"/>
      <c r="E37" s="322"/>
      <c r="F37" s="322"/>
      <c r="G37" s="323"/>
    </row>
    <row r="38" spans="1:7" ht="13.5">
      <c r="A38" s="15"/>
      <c r="B38" s="15"/>
      <c r="C38" s="15"/>
      <c r="D38" s="15"/>
      <c r="E38" s="15"/>
      <c r="F38" s="15"/>
      <c r="G38" s="15"/>
    </row>
    <row r="39" spans="1:7" ht="19.5" customHeight="1" thickBot="1">
      <c r="A39" s="332" t="s">
        <v>62</v>
      </c>
      <c r="B39" s="332"/>
      <c r="C39" s="332"/>
      <c r="D39" s="332"/>
      <c r="E39" s="332"/>
      <c r="F39" s="332"/>
      <c r="G39" s="332"/>
    </row>
    <row r="40" spans="1:7" ht="77.25" customHeight="1">
      <c r="A40" s="16"/>
      <c r="B40" s="17" t="s">
        <v>63</v>
      </c>
      <c r="C40" s="17" t="s">
        <v>64</v>
      </c>
      <c r="D40" s="18" t="s">
        <v>65</v>
      </c>
      <c r="E40" s="18" t="s">
        <v>66</v>
      </c>
      <c r="F40" s="18" t="s">
        <v>67</v>
      </c>
      <c r="G40" s="19" t="s">
        <v>68</v>
      </c>
    </row>
    <row r="41" spans="1:7" ht="69.75">
      <c r="A41" s="20">
        <v>1</v>
      </c>
      <c r="B41" s="21" t="s">
        <v>69</v>
      </c>
      <c r="C41" s="50" t="s">
        <v>25</v>
      </c>
      <c r="D41" s="22">
        <v>70</v>
      </c>
      <c r="E41" s="22">
        <v>70</v>
      </c>
      <c r="F41" s="22">
        <v>100</v>
      </c>
      <c r="G41" s="23"/>
    </row>
    <row r="42" spans="1:7" ht="27.75">
      <c r="A42" s="20">
        <v>2</v>
      </c>
      <c r="B42" s="21" t="s">
        <v>70</v>
      </c>
      <c r="C42" s="50" t="s">
        <v>30</v>
      </c>
      <c r="D42" s="22">
        <v>30</v>
      </c>
      <c r="E42" s="22">
        <v>30</v>
      </c>
      <c r="F42" s="22">
        <v>100</v>
      </c>
      <c r="G42" s="23"/>
    </row>
    <row r="43" spans="1:7" ht="42">
      <c r="A43" s="20">
        <v>3</v>
      </c>
      <c r="B43" s="21" t="s">
        <v>71</v>
      </c>
      <c r="C43" s="50" t="s">
        <v>25</v>
      </c>
      <c r="D43" s="22">
        <v>60</v>
      </c>
      <c r="E43" s="22">
        <v>60</v>
      </c>
      <c r="F43" s="22">
        <v>100</v>
      </c>
      <c r="G43" s="23"/>
    </row>
    <row r="44" spans="1:8" ht="42">
      <c r="A44" s="24">
        <v>4</v>
      </c>
      <c r="B44" s="25" t="s">
        <v>72</v>
      </c>
      <c r="C44" s="50" t="s">
        <v>27</v>
      </c>
      <c r="D44" s="22">
        <v>25</v>
      </c>
      <c r="E44" s="77">
        <v>25</v>
      </c>
      <c r="F44" s="77">
        <v>100</v>
      </c>
      <c r="G44" s="23"/>
      <c r="H44" s="68"/>
    </row>
    <row r="45" spans="1:7" ht="42">
      <c r="A45" s="24">
        <v>5</v>
      </c>
      <c r="B45" s="25" t="s">
        <v>73</v>
      </c>
      <c r="C45" s="50" t="s">
        <v>25</v>
      </c>
      <c r="D45" s="22">
        <v>55</v>
      </c>
      <c r="E45" s="22">
        <v>55</v>
      </c>
      <c r="F45" s="22">
        <v>100</v>
      </c>
      <c r="G45" s="23"/>
    </row>
    <row r="46" spans="1:7" ht="55.5">
      <c r="A46" s="24">
        <v>6</v>
      </c>
      <c r="B46" s="25" t="s">
        <v>74</v>
      </c>
      <c r="C46" s="50" t="s">
        <v>25</v>
      </c>
      <c r="D46" s="22">
        <v>90.2</v>
      </c>
      <c r="E46" s="22">
        <v>90.2</v>
      </c>
      <c r="F46" s="22">
        <v>100</v>
      </c>
      <c r="G46" s="23"/>
    </row>
    <row r="47" spans="1:7" ht="13.5">
      <c r="A47" s="24">
        <v>6</v>
      </c>
      <c r="B47" s="26"/>
      <c r="C47" s="26"/>
      <c r="D47" s="26"/>
      <c r="E47" s="26"/>
      <c r="F47" s="26"/>
      <c r="G47" s="23"/>
    </row>
    <row r="48" spans="1:7" ht="13.5">
      <c r="A48" s="24"/>
      <c r="B48" s="26" t="s">
        <v>75</v>
      </c>
      <c r="C48" s="26"/>
      <c r="D48" s="22">
        <f>SUM(D41:D47)</f>
        <v>330.2</v>
      </c>
      <c r="E48" s="22">
        <f>SUM(E41:E47)</f>
        <v>330.2</v>
      </c>
      <c r="F48" s="49">
        <f>SUM(F41:F46)</f>
        <v>600</v>
      </c>
      <c r="G48" s="23"/>
    </row>
    <row r="49" spans="1:7" ht="14.25" thickBot="1">
      <c r="A49" s="349" t="s">
        <v>76</v>
      </c>
      <c r="B49" s="350"/>
      <c r="C49" s="350"/>
      <c r="D49" s="350"/>
      <c r="E49" s="350"/>
      <c r="F49" s="351"/>
      <c r="G49" s="27">
        <f>F48/A47</f>
        <v>100</v>
      </c>
    </row>
    <row r="50" spans="1:7" ht="14.25" thickBot="1">
      <c r="A50" s="340" t="s">
        <v>77</v>
      </c>
      <c r="B50" s="341"/>
      <c r="C50" s="341"/>
      <c r="D50" s="341"/>
      <c r="E50" s="341"/>
      <c r="F50" s="341"/>
      <c r="G50" s="341"/>
    </row>
    <row r="51" spans="1:7" ht="31.5">
      <c r="A51" s="342"/>
      <c r="B51" s="343"/>
      <c r="C51" s="317" t="s">
        <v>78</v>
      </c>
      <c r="D51" s="317"/>
      <c r="E51" s="18" t="s">
        <v>79</v>
      </c>
      <c r="F51" s="317" t="s">
        <v>80</v>
      </c>
      <c r="G51" s="318"/>
    </row>
    <row r="52" spans="1:7" ht="14.25" thickBot="1">
      <c r="A52" s="319" t="s">
        <v>81</v>
      </c>
      <c r="B52" s="320"/>
      <c r="C52" s="411">
        <v>32430.2</v>
      </c>
      <c r="D52" s="411"/>
      <c r="E52" s="63">
        <v>8979.1</v>
      </c>
      <c r="F52" s="356">
        <f>E52/C52*100</f>
        <v>27.68746415378259</v>
      </c>
      <c r="G52" s="357"/>
    </row>
    <row r="53" spans="1:7" ht="37.5" customHeight="1" thickBot="1">
      <c r="A53" s="363" t="s">
        <v>82</v>
      </c>
      <c r="B53" s="364"/>
      <c r="C53" s="364"/>
      <c r="D53" s="364"/>
      <c r="E53" s="364"/>
      <c r="F53" s="364"/>
      <c r="G53" s="14"/>
    </row>
    <row r="54" spans="1:7" ht="21.75" customHeight="1" thickBot="1">
      <c r="A54" s="314" t="s">
        <v>132</v>
      </c>
      <c r="B54" s="315"/>
      <c r="C54" s="315"/>
      <c r="D54" s="315"/>
      <c r="E54" s="315"/>
      <c r="F54" s="315"/>
      <c r="G54" s="316"/>
    </row>
    <row r="55" spans="1:7" ht="14.25" thickBot="1">
      <c r="A55" s="29"/>
      <c r="B55" s="29"/>
      <c r="C55" s="29"/>
      <c r="D55" s="29"/>
      <c r="E55" s="30"/>
      <c r="F55" s="31"/>
      <c r="G55" s="31"/>
    </row>
    <row r="56" spans="1:7" ht="13.5">
      <c r="A56" s="404" t="s">
        <v>88</v>
      </c>
      <c r="B56" s="405"/>
      <c r="C56" s="405"/>
      <c r="D56" s="405"/>
      <c r="E56" s="405"/>
      <c r="F56" s="406"/>
      <c r="G56" s="14"/>
    </row>
    <row r="57" spans="1:7" ht="13.5">
      <c r="A57" s="407"/>
      <c r="B57" s="344"/>
      <c r="C57" s="344"/>
      <c r="D57" s="344"/>
      <c r="E57" s="344" t="s">
        <v>89</v>
      </c>
      <c r="F57" s="345"/>
      <c r="G57" s="14"/>
    </row>
    <row r="58" spans="1:7" ht="14.25" thickBot="1">
      <c r="A58" s="336" t="s">
        <v>90</v>
      </c>
      <c r="B58" s="337"/>
      <c r="C58" s="337"/>
      <c r="D58" s="337"/>
      <c r="E58" s="338">
        <f>(G49+F52)/2</f>
        <v>63.84373207689129</v>
      </c>
      <c r="F58" s="339"/>
      <c r="G58" s="14"/>
    </row>
    <row r="59" spans="1:7" ht="14.25" thickBot="1">
      <c r="A59" s="14"/>
      <c r="B59" s="14"/>
      <c r="C59" s="14"/>
      <c r="D59" s="14"/>
      <c r="E59" s="14"/>
      <c r="F59" s="14"/>
      <c r="G59" s="14"/>
    </row>
    <row r="60" spans="1:7" ht="14.25" thickBot="1">
      <c r="A60" s="333" t="s">
        <v>91</v>
      </c>
      <c r="B60" s="334"/>
      <c r="C60" s="334"/>
      <c r="D60" s="334"/>
      <c r="E60" s="334"/>
      <c r="F60" s="335"/>
      <c r="G60" s="14"/>
    </row>
    <row r="61" spans="1:7" ht="13.5">
      <c r="A61" s="327" t="s">
        <v>92</v>
      </c>
      <c r="B61" s="328"/>
      <c r="C61" s="328"/>
      <c r="D61" s="328" t="s">
        <v>93</v>
      </c>
      <c r="E61" s="328"/>
      <c r="F61" s="329"/>
      <c r="G61" s="14"/>
    </row>
    <row r="62" spans="1:7" ht="13.5">
      <c r="A62" s="330" t="s">
        <v>94</v>
      </c>
      <c r="B62" s="331"/>
      <c r="C62" s="331"/>
      <c r="D62" s="344" t="s">
        <v>95</v>
      </c>
      <c r="E62" s="344"/>
      <c r="F62" s="345"/>
      <c r="G62" s="14"/>
    </row>
    <row r="63" spans="1:7" ht="13.5">
      <c r="A63" s="330" t="s">
        <v>96</v>
      </c>
      <c r="B63" s="331"/>
      <c r="C63" s="331"/>
      <c r="D63" s="344" t="s">
        <v>97</v>
      </c>
      <c r="E63" s="344"/>
      <c r="F63" s="345"/>
      <c r="G63" s="14"/>
    </row>
    <row r="64" spans="1:7" ht="14.25" thickBot="1">
      <c r="A64" s="352" t="s">
        <v>98</v>
      </c>
      <c r="B64" s="353"/>
      <c r="C64" s="353"/>
      <c r="D64" s="354" t="s">
        <v>99</v>
      </c>
      <c r="E64" s="354"/>
      <c r="F64" s="355"/>
      <c r="G64" s="14"/>
    </row>
    <row r="65" ht="12.75" thickBot="1"/>
    <row r="66" spans="1:7" ht="20.25" thickBot="1">
      <c r="A66" s="324" t="s">
        <v>60</v>
      </c>
      <c r="B66" s="325"/>
      <c r="C66" s="325"/>
      <c r="D66" s="325"/>
      <c r="E66" s="325"/>
      <c r="F66" s="325"/>
      <c r="G66" s="326"/>
    </row>
    <row r="67" spans="1:7" ht="32.25" customHeight="1" thickBot="1">
      <c r="A67" s="321" t="s">
        <v>103</v>
      </c>
      <c r="B67" s="322"/>
      <c r="C67" s="322"/>
      <c r="D67" s="322"/>
      <c r="E67" s="322"/>
      <c r="F67" s="322"/>
      <c r="G67" s="323"/>
    </row>
    <row r="68" spans="1:7" ht="13.5">
      <c r="A68" s="15"/>
      <c r="B68" s="15"/>
      <c r="C68" s="15"/>
      <c r="D68" s="15"/>
      <c r="E68" s="15"/>
      <c r="F68" s="15"/>
      <c r="G68" s="15"/>
    </row>
    <row r="69" spans="1:7" ht="14.25" thickBot="1">
      <c r="A69" s="332" t="s">
        <v>62</v>
      </c>
      <c r="B69" s="332"/>
      <c r="C69" s="332"/>
      <c r="D69" s="332"/>
      <c r="E69" s="332"/>
      <c r="F69" s="332"/>
      <c r="G69" s="332"/>
    </row>
    <row r="70" spans="1:7" ht="76.5" customHeight="1">
      <c r="A70" s="16"/>
      <c r="B70" s="17" t="s">
        <v>63</v>
      </c>
      <c r="C70" s="17" t="s">
        <v>64</v>
      </c>
      <c r="D70" s="18" t="s">
        <v>65</v>
      </c>
      <c r="E70" s="18" t="s">
        <v>66</v>
      </c>
      <c r="F70" s="18" t="s">
        <v>67</v>
      </c>
      <c r="G70" s="19" t="s">
        <v>68</v>
      </c>
    </row>
    <row r="71" spans="1:7" ht="97.5">
      <c r="A71" s="20">
        <v>1</v>
      </c>
      <c r="B71" s="32" t="s">
        <v>29</v>
      </c>
      <c r="C71" s="22" t="s">
        <v>30</v>
      </c>
      <c r="D71" s="22">
        <v>32</v>
      </c>
      <c r="E71" s="22">
        <v>32</v>
      </c>
      <c r="F71" s="22">
        <f>E71/D71*100</f>
        <v>100</v>
      </c>
      <c r="G71" s="23"/>
    </row>
    <row r="72" spans="1:7" ht="55.5">
      <c r="A72" s="20">
        <v>2</v>
      </c>
      <c r="B72" s="32" t="s">
        <v>31</v>
      </c>
      <c r="C72" s="22" t="s">
        <v>30</v>
      </c>
      <c r="D72" s="22">
        <v>2</v>
      </c>
      <c r="E72" s="22">
        <v>2</v>
      </c>
      <c r="F72" s="22">
        <f>E72/D72*100</f>
        <v>100</v>
      </c>
      <c r="G72" s="23"/>
    </row>
    <row r="73" spans="1:7" ht="13.5">
      <c r="A73" s="24"/>
      <c r="B73" s="26"/>
      <c r="C73" s="26"/>
      <c r="D73" s="26"/>
      <c r="E73" s="26"/>
      <c r="F73" s="26"/>
      <c r="G73" s="23"/>
    </row>
    <row r="74" spans="1:7" ht="13.5">
      <c r="A74" s="24" t="s">
        <v>2</v>
      </c>
      <c r="B74" s="26"/>
      <c r="C74" s="26"/>
      <c r="D74" s="26"/>
      <c r="E74" s="26"/>
      <c r="F74" s="26"/>
      <c r="G74" s="23"/>
    </row>
    <row r="75" spans="1:7" ht="13.5">
      <c r="A75" s="24" t="s">
        <v>2</v>
      </c>
      <c r="B75" s="26"/>
      <c r="C75" s="26"/>
      <c r="D75" s="26"/>
      <c r="E75" s="26"/>
      <c r="F75" s="26"/>
      <c r="G75" s="23"/>
    </row>
    <row r="76" spans="1:7" ht="13.5">
      <c r="A76" s="24">
        <v>2</v>
      </c>
      <c r="B76" s="26"/>
      <c r="C76" s="26"/>
      <c r="D76" s="26"/>
      <c r="E76" s="26"/>
      <c r="F76" s="26"/>
      <c r="G76" s="23"/>
    </row>
    <row r="77" spans="1:7" ht="13.5">
      <c r="A77" s="24"/>
      <c r="B77" s="26" t="s">
        <v>75</v>
      </c>
      <c r="C77" s="26"/>
      <c r="D77" s="22">
        <f>SUM(D71:D76)</f>
        <v>34</v>
      </c>
      <c r="E77" s="22">
        <f>SUM(E71:E76)</f>
        <v>34</v>
      </c>
      <c r="F77" s="49">
        <v>200</v>
      </c>
      <c r="G77" s="23"/>
    </row>
    <row r="78" spans="1:7" ht="15.75" customHeight="1" thickBot="1">
      <c r="A78" s="349" t="s">
        <v>76</v>
      </c>
      <c r="B78" s="350"/>
      <c r="C78" s="350"/>
      <c r="D78" s="350"/>
      <c r="E78" s="350"/>
      <c r="F78" s="351"/>
      <c r="G78" s="27">
        <f>F77/A76</f>
        <v>100</v>
      </c>
    </row>
    <row r="79" spans="1:7" ht="42" customHeight="1" thickBot="1">
      <c r="A79" s="340" t="s">
        <v>77</v>
      </c>
      <c r="B79" s="341"/>
      <c r="C79" s="341"/>
      <c r="D79" s="341"/>
      <c r="E79" s="341"/>
      <c r="F79" s="341"/>
      <c r="G79" s="341"/>
    </row>
    <row r="80" spans="1:7" ht="56.25" customHeight="1">
      <c r="A80" s="342"/>
      <c r="B80" s="343"/>
      <c r="C80" s="317" t="s">
        <v>78</v>
      </c>
      <c r="D80" s="317"/>
      <c r="E80" s="18" t="s">
        <v>79</v>
      </c>
      <c r="F80" s="317" t="s">
        <v>80</v>
      </c>
      <c r="G80" s="318"/>
    </row>
    <row r="81" spans="1:8" ht="15.75" customHeight="1" thickBot="1">
      <c r="A81" s="319" t="s">
        <v>81</v>
      </c>
      <c r="B81" s="320"/>
      <c r="C81" s="411">
        <v>68980</v>
      </c>
      <c r="D81" s="411"/>
      <c r="E81" s="67">
        <v>44530.2</v>
      </c>
      <c r="F81" s="356">
        <f>E81/C81*100</f>
        <v>64.55523340098578</v>
      </c>
      <c r="G81" s="357"/>
      <c r="H81" t="s">
        <v>122</v>
      </c>
    </row>
    <row r="82" spans="1:7" ht="42" customHeight="1" thickBot="1">
      <c r="A82" s="363" t="s">
        <v>82</v>
      </c>
      <c r="B82" s="364"/>
      <c r="C82" s="364"/>
      <c r="D82" s="364"/>
      <c r="E82" s="364"/>
      <c r="F82" s="364"/>
      <c r="G82" s="14"/>
    </row>
    <row r="83" spans="1:7" ht="116.25" customHeight="1">
      <c r="A83" s="16"/>
      <c r="B83" s="328" t="s">
        <v>83</v>
      </c>
      <c r="C83" s="328"/>
      <c r="D83" s="317" t="s">
        <v>84</v>
      </c>
      <c r="E83" s="317"/>
      <c r="F83" s="317" t="s">
        <v>85</v>
      </c>
      <c r="G83" s="318"/>
    </row>
    <row r="84" spans="1:8" ht="83.25" customHeight="1">
      <c r="A84" s="75">
        <v>1</v>
      </c>
      <c r="B84" s="423" t="s">
        <v>131</v>
      </c>
      <c r="C84" s="424"/>
      <c r="D84" s="348">
        <v>1</v>
      </c>
      <c r="E84" s="348"/>
      <c r="F84" s="418"/>
      <c r="G84" s="419"/>
      <c r="H84" s="68"/>
    </row>
    <row r="85" spans="1:7" ht="17.25" customHeight="1">
      <c r="A85" s="75">
        <v>1</v>
      </c>
      <c r="B85" s="348"/>
      <c r="C85" s="348"/>
      <c r="D85" s="348"/>
      <c r="E85" s="348"/>
      <c r="F85" s="418"/>
      <c r="G85" s="419"/>
    </row>
    <row r="86" spans="1:7" ht="31.5" customHeight="1">
      <c r="A86" s="76"/>
      <c r="B86" s="422" t="s">
        <v>86</v>
      </c>
      <c r="C86" s="422"/>
      <c r="D86" s="348">
        <f>SUM(D84:D85)*100</f>
        <v>100</v>
      </c>
      <c r="E86" s="348"/>
      <c r="F86" s="418"/>
      <c r="G86" s="419"/>
    </row>
    <row r="87" spans="1:7" ht="14.25" thickBot="1">
      <c r="A87" s="420" t="s">
        <v>87</v>
      </c>
      <c r="B87" s="421"/>
      <c r="C87" s="421"/>
      <c r="D87" s="421"/>
      <c r="E87" s="421"/>
      <c r="F87" s="346">
        <f>D86/A85</f>
        <v>100</v>
      </c>
      <c r="G87" s="347"/>
    </row>
    <row r="88" spans="1:7" ht="14.25" thickBot="1">
      <c r="A88" s="29"/>
      <c r="B88" s="29"/>
      <c r="C88" s="29"/>
      <c r="D88" s="29"/>
      <c r="E88" s="30"/>
      <c r="F88" s="31"/>
      <c r="G88" s="31"/>
    </row>
    <row r="89" spans="1:7" ht="13.5">
      <c r="A89" s="404" t="s">
        <v>88</v>
      </c>
      <c r="B89" s="405"/>
      <c r="C89" s="405"/>
      <c r="D89" s="405"/>
      <c r="E89" s="405"/>
      <c r="F89" s="406"/>
      <c r="G89" s="14"/>
    </row>
    <row r="90" spans="1:7" ht="13.5">
      <c r="A90" s="407"/>
      <c r="B90" s="344"/>
      <c r="C90" s="344"/>
      <c r="D90" s="344"/>
      <c r="E90" s="344" t="s">
        <v>89</v>
      </c>
      <c r="F90" s="345"/>
      <c r="G90" s="14"/>
    </row>
    <row r="91" spans="1:7" ht="15.75" customHeight="1" thickBot="1">
      <c r="A91" s="336" t="s">
        <v>90</v>
      </c>
      <c r="B91" s="337"/>
      <c r="C91" s="337"/>
      <c r="D91" s="337"/>
      <c r="E91" s="338">
        <f>(G78+F81+F87)/3</f>
        <v>88.1850778003286</v>
      </c>
      <c r="F91" s="339"/>
      <c r="G91" s="14"/>
    </row>
    <row r="92" spans="1:7" ht="14.25" thickBot="1">
      <c r="A92" s="14"/>
      <c r="B92" s="14"/>
      <c r="C92" s="14"/>
      <c r="D92" s="14"/>
      <c r="E92" s="14"/>
      <c r="F92" s="14"/>
      <c r="G92" s="14"/>
    </row>
    <row r="93" spans="1:7" ht="15.75" customHeight="1" thickBot="1">
      <c r="A93" s="333" t="s">
        <v>91</v>
      </c>
      <c r="B93" s="334"/>
      <c r="C93" s="334"/>
      <c r="D93" s="334"/>
      <c r="E93" s="334"/>
      <c r="F93" s="335"/>
      <c r="G93" s="14"/>
    </row>
    <row r="94" spans="1:7" ht="15" customHeight="1">
      <c r="A94" s="327" t="s">
        <v>92</v>
      </c>
      <c r="B94" s="328"/>
      <c r="C94" s="328"/>
      <c r="D94" s="328" t="s">
        <v>93</v>
      </c>
      <c r="E94" s="328"/>
      <c r="F94" s="329"/>
      <c r="G94" s="14"/>
    </row>
    <row r="95" spans="1:7" ht="13.5">
      <c r="A95" s="330" t="s">
        <v>94</v>
      </c>
      <c r="B95" s="331"/>
      <c r="C95" s="331"/>
      <c r="D95" s="344" t="s">
        <v>95</v>
      </c>
      <c r="E95" s="344"/>
      <c r="F95" s="345"/>
      <c r="G95" s="14"/>
    </row>
    <row r="96" spans="1:7" ht="13.5">
      <c r="A96" s="330" t="s">
        <v>96</v>
      </c>
      <c r="B96" s="331"/>
      <c r="C96" s="331"/>
      <c r="D96" s="344" t="s">
        <v>97</v>
      </c>
      <c r="E96" s="344"/>
      <c r="F96" s="345"/>
      <c r="G96" s="14"/>
    </row>
    <row r="97" spans="1:7" ht="14.25" thickBot="1">
      <c r="A97" s="352" t="s">
        <v>98</v>
      </c>
      <c r="B97" s="353"/>
      <c r="C97" s="353"/>
      <c r="D97" s="354" t="s">
        <v>99</v>
      </c>
      <c r="E97" s="354"/>
      <c r="F97" s="355"/>
      <c r="G97" s="14"/>
    </row>
    <row r="98" ht="12.75" thickBot="1"/>
    <row r="99" spans="1:7" ht="20.25" thickBot="1">
      <c r="A99" s="437" t="s">
        <v>60</v>
      </c>
      <c r="B99" s="438"/>
      <c r="C99" s="438"/>
      <c r="D99" s="438"/>
      <c r="E99" s="438"/>
      <c r="F99" s="438"/>
      <c r="G99" s="439"/>
    </row>
    <row r="100" spans="1:7" ht="30" customHeight="1" thickBot="1">
      <c r="A100" s="440" t="s">
        <v>104</v>
      </c>
      <c r="B100" s="441"/>
      <c r="C100" s="441"/>
      <c r="D100" s="441"/>
      <c r="E100" s="441"/>
      <c r="F100" s="441"/>
      <c r="G100" s="442"/>
    </row>
    <row r="101" spans="1:7" ht="13.5">
      <c r="A101" s="33"/>
      <c r="B101" s="33"/>
      <c r="C101" s="33"/>
      <c r="D101" s="33"/>
      <c r="E101" s="33"/>
      <c r="F101" s="33"/>
      <c r="G101" s="33"/>
    </row>
    <row r="102" spans="1:7" ht="14.25" thickBot="1">
      <c r="A102" s="443" t="s">
        <v>62</v>
      </c>
      <c r="B102" s="443"/>
      <c r="C102" s="443"/>
      <c r="D102" s="443"/>
      <c r="E102" s="443"/>
      <c r="F102" s="443"/>
      <c r="G102" s="443"/>
    </row>
    <row r="103" spans="1:7" ht="52.5">
      <c r="A103" s="34"/>
      <c r="B103" s="35" t="s">
        <v>63</v>
      </c>
      <c r="C103" s="35" t="s">
        <v>64</v>
      </c>
      <c r="D103" s="36" t="s">
        <v>65</v>
      </c>
      <c r="E103" s="36" t="s">
        <v>66</v>
      </c>
      <c r="F103" s="36" t="s">
        <v>67</v>
      </c>
      <c r="G103" s="37" t="s">
        <v>68</v>
      </c>
    </row>
    <row r="104" spans="1:7" ht="24">
      <c r="A104" s="38">
        <v>1</v>
      </c>
      <c r="B104" s="10" t="s">
        <v>33</v>
      </c>
      <c r="C104" s="39" t="s">
        <v>25</v>
      </c>
      <c r="D104" s="64">
        <v>70</v>
      </c>
      <c r="E104" s="64">
        <v>72</v>
      </c>
      <c r="F104" s="47">
        <v>100</v>
      </c>
      <c r="G104" s="40"/>
    </row>
    <row r="105" spans="1:7" ht="24">
      <c r="A105" s="38">
        <v>2</v>
      </c>
      <c r="B105" s="9" t="s">
        <v>34</v>
      </c>
      <c r="C105" s="39" t="s">
        <v>25</v>
      </c>
      <c r="D105" s="64">
        <v>95</v>
      </c>
      <c r="E105" s="64">
        <v>97</v>
      </c>
      <c r="F105" s="47">
        <v>100</v>
      </c>
      <c r="G105" s="40"/>
    </row>
    <row r="106" spans="1:7" ht="24">
      <c r="A106" s="38">
        <v>3</v>
      </c>
      <c r="B106" s="8" t="s">
        <v>35</v>
      </c>
      <c r="C106" s="39" t="s">
        <v>25</v>
      </c>
      <c r="D106" s="64">
        <v>80</v>
      </c>
      <c r="E106" s="64">
        <v>92</v>
      </c>
      <c r="F106" s="39">
        <v>100</v>
      </c>
      <c r="G106" s="40"/>
    </row>
    <row r="107" spans="1:7" ht="39">
      <c r="A107" s="41">
        <v>4</v>
      </c>
      <c r="B107" s="4" t="s">
        <v>36</v>
      </c>
      <c r="C107" s="39" t="s">
        <v>25</v>
      </c>
      <c r="D107" s="64">
        <v>97.7</v>
      </c>
      <c r="E107" s="64">
        <v>98.8</v>
      </c>
      <c r="F107" s="47">
        <v>100</v>
      </c>
      <c r="G107" s="40"/>
    </row>
    <row r="108" spans="1:7" ht="39">
      <c r="A108" s="41">
        <v>5</v>
      </c>
      <c r="B108" s="4" t="s">
        <v>37</v>
      </c>
      <c r="C108" s="39" t="s">
        <v>25</v>
      </c>
      <c r="D108" s="64">
        <v>10400</v>
      </c>
      <c r="E108" s="64">
        <v>19699</v>
      </c>
      <c r="F108" s="47">
        <v>100</v>
      </c>
      <c r="G108" s="40"/>
    </row>
    <row r="109" spans="1:7" ht="13.5">
      <c r="A109" s="41" t="s">
        <v>2</v>
      </c>
      <c r="B109" s="42"/>
      <c r="C109" s="42"/>
      <c r="D109" s="42"/>
      <c r="E109" s="42"/>
      <c r="F109" s="42"/>
      <c r="G109" s="40"/>
    </row>
    <row r="110" spans="1:7" ht="13.5">
      <c r="A110" s="41">
        <v>5</v>
      </c>
      <c r="B110" s="42"/>
      <c r="C110" s="42"/>
      <c r="D110" s="42"/>
      <c r="E110" s="42"/>
      <c r="F110" s="42"/>
      <c r="G110" s="40"/>
    </row>
    <row r="111" spans="1:7" ht="13.5">
      <c r="A111" s="41"/>
      <c r="B111" s="42" t="s">
        <v>75</v>
      </c>
      <c r="C111" s="42"/>
      <c r="D111" s="39">
        <f>SUM(D104:D110)</f>
        <v>10742.7</v>
      </c>
      <c r="E111" s="39">
        <f>SUM(E104:E110)</f>
        <v>20058.8</v>
      </c>
      <c r="F111" s="48">
        <f>SUM(F104:F108)</f>
        <v>500</v>
      </c>
      <c r="G111" s="40"/>
    </row>
    <row r="112" spans="1:7" ht="15.75" customHeight="1" thickBot="1">
      <c r="A112" s="427" t="s">
        <v>76</v>
      </c>
      <c r="B112" s="428"/>
      <c r="C112" s="428"/>
      <c r="D112" s="428"/>
      <c r="E112" s="428"/>
      <c r="F112" s="429"/>
      <c r="G112" s="65">
        <f>F111/A110</f>
        <v>100</v>
      </c>
    </row>
    <row r="113" spans="1:7" ht="54" customHeight="1" thickBot="1">
      <c r="A113" s="430" t="s">
        <v>77</v>
      </c>
      <c r="B113" s="431"/>
      <c r="C113" s="431"/>
      <c r="D113" s="431"/>
      <c r="E113" s="431"/>
      <c r="F113" s="431"/>
      <c r="G113" s="431"/>
    </row>
    <row r="114" spans="1:7" ht="45" customHeight="1">
      <c r="A114" s="444"/>
      <c r="B114" s="445"/>
      <c r="C114" s="425" t="s">
        <v>78</v>
      </c>
      <c r="D114" s="425"/>
      <c r="E114" s="36" t="s">
        <v>79</v>
      </c>
      <c r="F114" s="425" t="s">
        <v>80</v>
      </c>
      <c r="G114" s="426"/>
    </row>
    <row r="115" spans="1:7" ht="15.75" customHeight="1" thickBot="1">
      <c r="A115" s="432" t="s">
        <v>81</v>
      </c>
      <c r="B115" s="433"/>
      <c r="C115" s="434">
        <v>46317.8</v>
      </c>
      <c r="D115" s="434"/>
      <c r="E115" s="66">
        <v>43931.9</v>
      </c>
      <c r="F115" s="435">
        <f>E115/C115*100</f>
        <v>94.84884860679911</v>
      </c>
      <c r="G115" s="436"/>
    </row>
    <row r="116" spans="1:7" ht="30" customHeight="1" thickBot="1">
      <c r="A116" s="446" t="s">
        <v>82</v>
      </c>
      <c r="B116" s="447"/>
      <c r="C116" s="447"/>
      <c r="D116" s="447"/>
      <c r="E116" s="447"/>
      <c r="F116" s="447"/>
      <c r="G116" s="43"/>
    </row>
    <row r="117" spans="1:7" ht="28.5" customHeight="1" thickBot="1">
      <c r="A117" s="448" t="s">
        <v>132</v>
      </c>
      <c r="B117" s="449"/>
      <c r="C117" s="449"/>
      <c r="D117" s="449"/>
      <c r="E117" s="449"/>
      <c r="F117" s="449"/>
      <c r="G117" s="450"/>
    </row>
    <row r="118" spans="1:7" ht="14.25" thickBot="1">
      <c r="A118" s="44"/>
      <c r="B118" s="44"/>
      <c r="C118" s="44"/>
      <c r="D118" s="44"/>
      <c r="E118" s="45"/>
      <c r="F118" s="46"/>
      <c r="G118" s="46"/>
    </row>
    <row r="119" spans="1:7" ht="13.5">
      <c r="A119" s="455" t="s">
        <v>88</v>
      </c>
      <c r="B119" s="456"/>
      <c r="C119" s="456"/>
      <c r="D119" s="456"/>
      <c r="E119" s="456"/>
      <c r="F119" s="457"/>
      <c r="G119" s="43"/>
    </row>
    <row r="120" spans="1:7" ht="13.5">
      <c r="A120" s="458"/>
      <c r="B120" s="459"/>
      <c r="C120" s="459"/>
      <c r="D120" s="459"/>
      <c r="E120" s="459" t="s">
        <v>89</v>
      </c>
      <c r="F120" s="460"/>
      <c r="G120" s="43"/>
    </row>
    <row r="121" spans="1:7" ht="15.75" customHeight="1" thickBot="1">
      <c r="A121" s="461" t="s">
        <v>90</v>
      </c>
      <c r="B121" s="462"/>
      <c r="C121" s="462"/>
      <c r="D121" s="462"/>
      <c r="E121" s="463">
        <f>(G112+F115)/2</f>
        <v>97.42442430339955</v>
      </c>
      <c r="F121" s="464"/>
      <c r="G121" s="43"/>
    </row>
    <row r="122" spans="1:7" ht="14.25" thickBot="1">
      <c r="A122" s="43"/>
      <c r="B122" s="43"/>
      <c r="C122" s="43"/>
      <c r="D122" s="43"/>
      <c r="E122" s="43"/>
      <c r="F122" s="43"/>
      <c r="G122" s="43"/>
    </row>
    <row r="123" spans="1:7" ht="15.75" customHeight="1" thickBot="1">
      <c r="A123" s="465" t="s">
        <v>91</v>
      </c>
      <c r="B123" s="466"/>
      <c r="C123" s="466"/>
      <c r="D123" s="466"/>
      <c r="E123" s="466"/>
      <c r="F123" s="467"/>
      <c r="G123" s="43"/>
    </row>
    <row r="124" spans="1:7" ht="15" customHeight="1">
      <c r="A124" s="468" t="s">
        <v>92</v>
      </c>
      <c r="B124" s="469"/>
      <c r="C124" s="469"/>
      <c r="D124" s="469" t="s">
        <v>93</v>
      </c>
      <c r="E124" s="469"/>
      <c r="F124" s="470"/>
      <c r="G124" s="43"/>
    </row>
    <row r="125" spans="1:7" ht="13.5">
      <c r="A125" s="471" t="s">
        <v>94</v>
      </c>
      <c r="B125" s="472"/>
      <c r="C125" s="472"/>
      <c r="D125" s="459" t="s">
        <v>95</v>
      </c>
      <c r="E125" s="459"/>
      <c r="F125" s="460"/>
      <c r="G125" s="43"/>
    </row>
    <row r="126" spans="1:7" ht="13.5">
      <c r="A126" s="471" t="s">
        <v>96</v>
      </c>
      <c r="B126" s="472"/>
      <c r="C126" s="472"/>
      <c r="D126" s="459" t="s">
        <v>97</v>
      </c>
      <c r="E126" s="459"/>
      <c r="F126" s="460"/>
      <c r="G126" s="43"/>
    </row>
    <row r="127" spans="1:7" ht="14.25" thickBot="1">
      <c r="A127" s="451" t="s">
        <v>98</v>
      </c>
      <c r="B127" s="452"/>
      <c r="C127" s="452"/>
      <c r="D127" s="453" t="s">
        <v>99</v>
      </c>
      <c r="E127" s="453"/>
      <c r="F127" s="454"/>
      <c r="G127" s="43"/>
    </row>
    <row r="129" spans="1:6" ht="13.5">
      <c r="A129" s="313" t="s">
        <v>100</v>
      </c>
      <c r="B129" s="313"/>
      <c r="C129" s="313"/>
      <c r="D129" s="313"/>
      <c r="E129" s="313"/>
      <c r="F129" s="313"/>
    </row>
    <row r="130" spans="1:7" ht="13.5">
      <c r="A130" s="313" t="s">
        <v>101</v>
      </c>
      <c r="B130" s="313"/>
      <c r="C130" s="313"/>
      <c r="D130" s="313"/>
      <c r="E130" s="313"/>
      <c r="F130" s="313"/>
      <c r="G130" s="313"/>
    </row>
    <row r="131" spans="1:7" ht="13.5">
      <c r="A131" s="313" t="s">
        <v>102</v>
      </c>
      <c r="B131" s="313"/>
      <c r="C131" s="313"/>
      <c r="D131" s="313"/>
      <c r="E131" s="313"/>
      <c r="F131" s="313"/>
      <c r="G131" s="313"/>
    </row>
    <row r="132" spans="1:6" ht="13.5">
      <c r="A132" s="313" t="s">
        <v>112</v>
      </c>
      <c r="B132" s="313"/>
      <c r="C132" s="313"/>
      <c r="D132" s="313"/>
      <c r="E132" s="313"/>
      <c r="F132" s="313"/>
    </row>
    <row r="133" ht="12.75">
      <c r="B133" s="11" t="s">
        <v>54</v>
      </c>
    </row>
    <row r="134" ht="12.75">
      <c r="B134" s="12" t="s">
        <v>105</v>
      </c>
    </row>
  </sheetData>
  <sheetProtection/>
  <mergeCells count="141">
    <mergeCell ref="A129:F129"/>
    <mergeCell ref="A130:G130"/>
    <mergeCell ref="A131:G131"/>
    <mergeCell ref="A123:F123"/>
    <mergeCell ref="A124:C124"/>
    <mergeCell ref="D124:F124"/>
    <mergeCell ref="A125:C125"/>
    <mergeCell ref="D125:F125"/>
    <mergeCell ref="A126:C126"/>
    <mergeCell ref="D126:F126"/>
    <mergeCell ref="A116:F116"/>
    <mergeCell ref="A117:G117"/>
    <mergeCell ref="A127:C127"/>
    <mergeCell ref="D127:F127"/>
    <mergeCell ref="A119:F119"/>
    <mergeCell ref="A120:D120"/>
    <mergeCell ref="E120:F120"/>
    <mergeCell ref="A121:D121"/>
    <mergeCell ref="E121:F121"/>
    <mergeCell ref="A115:B115"/>
    <mergeCell ref="C115:D115"/>
    <mergeCell ref="F115:G115"/>
    <mergeCell ref="A97:C97"/>
    <mergeCell ref="D97:F97"/>
    <mergeCell ref="A99:G99"/>
    <mergeCell ref="A100:G100"/>
    <mergeCell ref="A102:G102"/>
    <mergeCell ref="A114:B114"/>
    <mergeCell ref="C114:D114"/>
    <mergeCell ref="A91:D91"/>
    <mergeCell ref="E91:F91"/>
    <mergeCell ref="F114:G114"/>
    <mergeCell ref="A112:F112"/>
    <mergeCell ref="A113:G113"/>
    <mergeCell ref="A96:C96"/>
    <mergeCell ref="D96:F96"/>
    <mergeCell ref="A94:C94"/>
    <mergeCell ref="D94:F94"/>
    <mergeCell ref="A93:F93"/>
    <mergeCell ref="A82:F82"/>
    <mergeCell ref="B83:C83"/>
    <mergeCell ref="D83:E83"/>
    <mergeCell ref="C81:D81"/>
    <mergeCell ref="D85:E85"/>
    <mergeCell ref="F85:G85"/>
    <mergeCell ref="B84:C84"/>
    <mergeCell ref="E90:F90"/>
    <mergeCell ref="D84:E84"/>
    <mergeCell ref="F84:G84"/>
    <mergeCell ref="D86:E86"/>
    <mergeCell ref="F86:G86"/>
    <mergeCell ref="A87:E87"/>
    <mergeCell ref="A89:F89"/>
    <mergeCell ref="A90:D90"/>
    <mergeCell ref="B86:C86"/>
    <mergeCell ref="A15:G15"/>
    <mergeCell ref="A16:B16"/>
    <mergeCell ref="C16:D16"/>
    <mergeCell ref="F16:G16"/>
    <mergeCell ref="A24:E24"/>
    <mergeCell ref="A31:C31"/>
    <mergeCell ref="A18:F18"/>
    <mergeCell ref="B20:C20"/>
    <mergeCell ref="D20:E20"/>
    <mergeCell ref="F20:G20"/>
    <mergeCell ref="A56:F56"/>
    <mergeCell ref="A63:C63"/>
    <mergeCell ref="D63:F63"/>
    <mergeCell ref="A57:D57"/>
    <mergeCell ref="E57:F57"/>
    <mergeCell ref="D34:F34"/>
    <mergeCell ref="A52:B52"/>
    <mergeCell ref="C52:D52"/>
    <mergeCell ref="C51:D51"/>
    <mergeCell ref="F51:G51"/>
    <mergeCell ref="D19:E19"/>
    <mergeCell ref="D31:F31"/>
    <mergeCell ref="A27:D27"/>
    <mergeCell ref="E27:F27"/>
    <mergeCell ref="A28:D28"/>
    <mergeCell ref="F19:G19"/>
    <mergeCell ref="F22:G22"/>
    <mergeCell ref="B23:C23"/>
    <mergeCell ref="B22:C22"/>
    <mergeCell ref="D22:E22"/>
    <mergeCell ref="A30:F30"/>
    <mergeCell ref="A37:G37"/>
    <mergeCell ref="A34:C34"/>
    <mergeCell ref="A51:B51"/>
    <mergeCell ref="F52:G52"/>
    <mergeCell ref="A39:G39"/>
    <mergeCell ref="A50:G50"/>
    <mergeCell ref="A36:G36"/>
    <mergeCell ref="A33:C33"/>
    <mergeCell ref="D33:F33"/>
    <mergeCell ref="C17:D17"/>
    <mergeCell ref="F17:G17"/>
    <mergeCell ref="F24:G24"/>
    <mergeCell ref="A26:F26"/>
    <mergeCell ref="B21:C21"/>
    <mergeCell ref="E28:F28"/>
    <mergeCell ref="F23:G23"/>
    <mergeCell ref="D21:E21"/>
    <mergeCell ref="F21:G21"/>
    <mergeCell ref="B19:C19"/>
    <mergeCell ref="A2:G2"/>
    <mergeCell ref="A3:G3"/>
    <mergeCell ref="A5:G5"/>
    <mergeCell ref="A14:F14"/>
    <mergeCell ref="D23:E23"/>
    <mergeCell ref="A53:F53"/>
    <mergeCell ref="A49:F49"/>
    <mergeCell ref="A32:C32"/>
    <mergeCell ref="D32:F32"/>
    <mergeCell ref="A17:B17"/>
    <mergeCell ref="A95:C95"/>
    <mergeCell ref="D95:F95"/>
    <mergeCell ref="F87:G87"/>
    <mergeCell ref="B85:C85"/>
    <mergeCell ref="A78:F78"/>
    <mergeCell ref="D62:F62"/>
    <mergeCell ref="A64:C64"/>
    <mergeCell ref="D64:F64"/>
    <mergeCell ref="F81:G81"/>
    <mergeCell ref="F83:G83"/>
    <mergeCell ref="A69:G69"/>
    <mergeCell ref="A60:F60"/>
    <mergeCell ref="A58:D58"/>
    <mergeCell ref="E58:F58"/>
    <mergeCell ref="A79:G79"/>
    <mergeCell ref="A80:B80"/>
    <mergeCell ref="A132:F132"/>
    <mergeCell ref="A54:G54"/>
    <mergeCell ref="C80:D80"/>
    <mergeCell ref="F80:G80"/>
    <mergeCell ref="A81:B81"/>
    <mergeCell ref="A67:G67"/>
    <mergeCell ref="A66:G66"/>
    <mergeCell ref="A61:C61"/>
    <mergeCell ref="D61:F61"/>
    <mergeCell ref="A62:C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160" zoomScaleSheetLayoutView="160" zoomScalePageLayoutView="0" workbookViewId="0" topLeftCell="A1">
      <selection activeCell="A6" sqref="A6:F10"/>
    </sheetView>
  </sheetViews>
  <sheetFormatPr defaultColWidth="9.00390625" defaultRowHeight="12.75"/>
  <cols>
    <col min="1" max="1" width="3.375" style="0" customWidth="1"/>
    <col min="2" max="2" width="43.50390625" style="0" customWidth="1"/>
    <col min="3" max="3" width="5.50390625" style="0" customWidth="1"/>
    <col min="4" max="4" width="14.875" style="0" customWidth="1"/>
    <col min="5" max="5" width="15.375" style="0" customWidth="1"/>
    <col min="6" max="6" width="23.00390625" style="0" customWidth="1"/>
    <col min="7" max="7" width="17.625" style="0" customWidth="1"/>
  </cols>
  <sheetData>
    <row r="1" spans="1:7" ht="14.25" thickBot="1">
      <c r="A1" s="79"/>
      <c r="B1" s="79"/>
      <c r="C1" s="79"/>
      <c r="D1" s="79"/>
      <c r="E1" s="79"/>
      <c r="F1" s="79"/>
      <c r="G1" s="79" t="s">
        <v>59</v>
      </c>
    </row>
    <row r="2" spans="1:7" ht="84.75" customHeight="1" thickBot="1">
      <c r="A2" s="509" t="s">
        <v>198</v>
      </c>
      <c r="B2" s="510"/>
      <c r="C2" s="510"/>
      <c r="D2" s="510"/>
      <c r="E2" s="510"/>
      <c r="F2" s="510"/>
      <c r="G2" s="511"/>
    </row>
    <row r="3" spans="1:7" ht="28.5" customHeight="1">
      <c r="A3" s="512" t="s">
        <v>158</v>
      </c>
      <c r="B3" s="512"/>
      <c r="C3" s="512"/>
      <c r="D3" s="512"/>
      <c r="E3" s="512"/>
      <c r="F3" s="512"/>
      <c r="G3" s="512"/>
    </row>
    <row r="4" spans="1:7" ht="14.25" thickBot="1">
      <c r="A4" s="516" t="s">
        <v>169</v>
      </c>
      <c r="B4" s="516"/>
      <c r="C4" s="516"/>
      <c r="D4" s="516"/>
      <c r="E4" s="516"/>
      <c r="F4" s="516"/>
      <c r="G4" s="516"/>
    </row>
    <row r="5" spans="1:7" ht="69.75" customHeight="1">
      <c r="A5" s="90"/>
      <c r="B5" s="91" t="s">
        <v>63</v>
      </c>
      <c r="C5" s="91" t="s">
        <v>64</v>
      </c>
      <c r="D5" s="189" t="s">
        <v>65</v>
      </c>
      <c r="E5" s="189" t="s">
        <v>66</v>
      </c>
      <c r="F5" s="189" t="s">
        <v>159</v>
      </c>
      <c r="G5" s="93" t="s">
        <v>68</v>
      </c>
    </row>
    <row r="6" spans="1:7" ht="51.75">
      <c r="A6" s="106">
        <v>1</v>
      </c>
      <c r="B6" s="107" t="s">
        <v>113</v>
      </c>
      <c r="C6" s="108" t="s">
        <v>25</v>
      </c>
      <c r="D6" s="108">
        <v>93</v>
      </c>
      <c r="E6" s="108">
        <v>147.6</v>
      </c>
      <c r="F6" s="103">
        <v>158.7</v>
      </c>
      <c r="G6" s="89"/>
    </row>
    <row r="7" spans="1:7" ht="39">
      <c r="A7" s="106">
        <v>2</v>
      </c>
      <c r="B7" s="107" t="s">
        <v>114</v>
      </c>
      <c r="C7" s="108" t="s">
        <v>25</v>
      </c>
      <c r="D7" s="108">
        <v>62.5</v>
      </c>
      <c r="E7" s="108">
        <v>62.5</v>
      </c>
      <c r="F7" s="103">
        <v>100</v>
      </c>
      <c r="G7" s="23"/>
    </row>
    <row r="8" spans="1:7" ht="39">
      <c r="A8" s="109">
        <v>3</v>
      </c>
      <c r="B8" s="107" t="s">
        <v>115</v>
      </c>
      <c r="C8" s="108" t="s">
        <v>118</v>
      </c>
      <c r="D8" s="108">
        <v>90.8</v>
      </c>
      <c r="E8" s="108">
        <v>204.8</v>
      </c>
      <c r="F8" s="110">
        <v>44.34</v>
      </c>
      <c r="G8" s="23"/>
    </row>
    <row r="9" spans="1:7" ht="25.5">
      <c r="A9" s="109">
        <v>4</v>
      </c>
      <c r="B9" s="107" t="s">
        <v>116</v>
      </c>
      <c r="C9" s="108" t="s">
        <v>118</v>
      </c>
      <c r="D9" s="111">
        <v>164.1</v>
      </c>
      <c r="E9" s="112">
        <v>164.1</v>
      </c>
      <c r="F9" s="110">
        <v>100</v>
      </c>
      <c r="G9" s="23"/>
    </row>
    <row r="10" spans="1:7" ht="39">
      <c r="A10" s="109">
        <v>5</v>
      </c>
      <c r="B10" s="113" t="s">
        <v>117</v>
      </c>
      <c r="C10" s="114" t="s">
        <v>25</v>
      </c>
      <c r="D10" s="115">
        <v>1.45</v>
      </c>
      <c r="E10" s="115">
        <v>3.6</v>
      </c>
      <c r="F10" s="103">
        <v>248.3</v>
      </c>
      <c r="G10" s="23"/>
    </row>
    <row r="11" spans="1:7" ht="13.5">
      <c r="A11" s="94" t="s">
        <v>2</v>
      </c>
      <c r="B11" s="95"/>
      <c r="C11" s="95"/>
      <c r="D11" s="95"/>
      <c r="E11" s="95"/>
      <c r="F11" s="95"/>
      <c r="G11" s="96"/>
    </row>
    <row r="12" spans="1:7" ht="13.5">
      <c r="A12" s="94">
        <v>5</v>
      </c>
      <c r="B12" s="95"/>
      <c r="C12" s="95"/>
      <c r="D12" s="95"/>
      <c r="E12" s="95"/>
      <c r="F12" s="95"/>
      <c r="G12" s="96"/>
    </row>
    <row r="13" spans="1:7" ht="13.5">
      <c r="A13" s="94"/>
      <c r="B13" s="95" t="s">
        <v>75</v>
      </c>
      <c r="C13" s="95"/>
      <c r="D13" s="95"/>
      <c r="E13" s="95"/>
      <c r="F13" s="95">
        <v>651.34</v>
      </c>
      <c r="G13" s="96"/>
    </row>
    <row r="14" spans="1:7" ht="21" customHeight="1" thickBot="1">
      <c r="A14" s="513" t="s">
        <v>76</v>
      </c>
      <c r="B14" s="514"/>
      <c r="C14" s="514"/>
      <c r="D14" s="514"/>
      <c r="E14" s="514"/>
      <c r="F14" s="515"/>
      <c r="G14" s="97">
        <f>F13/A12</f>
        <v>130.268</v>
      </c>
    </row>
    <row r="15" spans="1:7" ht="31.5" customHeight="1">
      <c r="A15" s="512" t="s">
        <v>161</v>
      </c>
      <c r="B15" s="512"/>
      <c r="C15" s="512"/>
      <c r="D15" s="512"/>
      <c r="E15" s="512"/>
      <c r="F15" s="512"/>
      <c r="G15" s="512"/>
    </row>
    <row r="16" spans="1:7" ht="19.5" customHeight="1" thickBot="1">
      <c r="A16" s="517" t="s">
        <v>136</v>
      </c>
      <c r="B16" s="517"/>
      <c r="C16" s="517"/>
      <c r="D16" s="517"/>
      <c r="E16" s="517"/>
      <c r="F16" s="517"/>
      <c r="G16" s="517"/>
    </row>
    <row r="17" spans="1:7" ht="105.75" customHeight="1">
      <c r="A17" s="90"/>
      <c r="B17" s="490" t="s">
        <v>83</v>
      </c>
      <c r="C17" s="490"/>
      <c r="D17" s="507" t="s">
        <v>84</v>
      </c>
      <c r="E17" s="507"/>
      <c r="F17" s="507" t="s">
        <v>85</v>
      </c>
      <c r="G17" s="508"/>
    </row>
    <row r="18" spans="1:7" ht="86.25" customHeight="1">
      <c r="A18" s="197">
        <v>1</v>
      </c>
      <c r="B18" s="505" t="s">
        <v>172</v>
      </c>
      <c r="C18" s="506"/>
      <c r="D18" s="501">
        <v>1</v>
      </c>
      <c r="E18" s="502"/>
      <c r="F18" s="503"/>
      <c r="G18" s="504"/>
    </row>
    <row r="19" spans="1:7" ht="82.5" customHeight="1">
      <c r="A19" s="197">
        <v>2</v>
      </c>
      <c r="B19" s="498" t="s">
        <v>216</v>
      </c>
      <c r="C19" s="499"/>
      <c r="D19" s="500">
        <v>1</v>
      </c>
      <c r="E19" s="500"/>
      <c r="F19" s="476"/>
      <c r="G19" s="477"/>
    </row>
    <row r="20" spans="1:7" ht="15.75" customHeight="1">
      <c r="A20" s="98"/>
      <c r="B20" s="492" t="s">
        <v>163</v>
      </c>
      <c r="C20" s="492"/>
      <c r="D20" s="493">
        <f>SUM(D18:D19)*100</f>
        <v>200</v>
      </c>
      <c r="E20" s="493"/>
      <c r="F20" s="476"/>
      <c r="G20" s="477"/>
    </row>
    <row r="21" spans="1:7" ht="30" customHeight="1" thickBot="1">
      <c r="A21" s="494" t="s">
        <v>87</v>
      </c>
      <c r="B21" s="495"/>
      <c r="C21" s="495"/>
      <c r="D21" s="495"/>
      <c r="E21" s="495"/>
      <c r="F21" s="496">
        <f>D20/A19</f>
        <v>100</v>
      </c>
      <c r="G21" s="497"/>
    </row>
    <row r="22" spans="1:7" ht="17.25" customHeight="1" thickBot="1">
      <c r="A22" s="99"/>
      <c r="B22" s="99"/>
      <c r="C22" s="99"/>
      <c r="D22" s="99"/>
      <c r="E22" s="100"/>
      <c r="F22" s="101"/>
      <c r="G22" s="101"/>
    </row>
    <row r="23" spans="1:7" ht="15.75" customHeight="1">
      <c r="A23" s="80" t="s">
        <v>137</v>
      </c>
      <c r="B23" s="81"/>
      <c r="C23" s="81"/>
      <c r="D23" s="81"/>
      <c r="E23" s="81"/>
      <c r="F23" s="81"/>
      <c r="G23" s="82"/>
    </row>
    <row r="24" spans="1:7" ht="17.25" customHeight="1">
      <c r="A24" s="482" t="s">
        <v>138</v>
      </c>
      <c r="B24" s="483"/>
      <c r="C24" s="483"/>
      <c r="D24" s="483"/>
      <c r="E24" s="483"/>
      <c r="F24" s="483"/>
      <c r="G24" s="83">
        <f>0.8*G14+0.2*F21</f>
        <v>124.21440000000001</v>
      </c>
    </row>
    <row r="25" spans="1:7" ht="21.75" customHeight="1" thickBot="1">
      <c r="A25" s="484" t="s">
        <v>139</v>
      </c>
      <c r="B25" s="485"/>
      <c r="C25" s="485"/>
      <c r="D25" s="485"/>
      <c r="E25" s="485"/>
      <c r="F25" s="485"/>
      <c r="G25" s="83">
        <f>G14</f>
        <v>130.268</v>
      </c>
    </row>
    <row r="26" spans="1:7" ht="14.25" thickBot="1">
      <c r="A26" s="79"/>
      <c r="B26" s="79"/>
      <c r="C26" s="79"/>
      <c r="D26" s="79"/>
      <c r="E26" s="79"/>
      <c r="F26" s="79"/>
      <c r="G26" s="79"/>
    </row>
    <row r="27" spans="1:7" ht="30" customHeight="1" thickBot="1">
      <c r="A27" s="486" t="s">
        <v>140</v>
      </c>
      <c r="B27" s="487"/>
      <c r="C27" s="487"/>
      <c r="D27" s="487"/>
      <c r="E27" s="487"/>
      <c r="F27" s="488"/>
      <c r="G27" s="79"/>
    </row>
    <row r="28" spans="1:7" ht="13.5" customHeight="1">
      <c r="A28" s="489" t="s">
        <v>92</v>
      </c>
      <c r="B28" s="490"/>
      <c r="C28" s="490"/>
      <c r="D28" s="490" t="s">
        <v>141</v>
      </c>
      <c r="E28" s="490"/>
      <c r="F28" s="491"/>
      <c r="G28" s="79"/>
    </row>
    <row r="29" spans="1:7" ht="13.5">
      <c r="A29" s="474" t="s">
        <v>94</v>
      </c>
      <c r="B29" s="475"/>
      <c r="C29" s="475"/>
      <c r="D29" s="476" t="s">
        <v>95</v>
      </c>
      <c r="E29" s="476"/>
      <c r="F29" s="477"/>
      <c r="G29" s="79"/>
    </row>
    <row r="30" spans="1:7" ht="13.5">
      <c r="A30" s="474" t="s">
        <v>96</v>
      </c>
      <c r="B30" s="475"/>
      <c r="C30" s="475"/>
      <c r="D30" s="476" t="s">
        <v>97</v>
      </c>
      <c r="E30" s="476"/>
      <c r="F30" s="477"/>
      <c r="G30" s="79"/>
    </row>
    <row r="31" spans="1:7" ht="14.25" thickBot="1">
      <c r="A31" s="478" t="s">
        <v>98</v>
      </c>
      <c r="B31" s="479"/>
      <c r="C31" s="479"/>
      <c r="D31" s="480" t="s">
        <v>99</v>
      </c>
      <c r="E31" s="480"/>
      <c r="F31" s="481"/>
      <c r="G31" s="79"/>
    </row>
    <row r="32" spans="1:6" ht="17.25" customHeight="1">
      <c r="A32" s="473"/>
      <c r="B32" s="473"/>
      <c r="C32" s="473"/>
      <c r="D32" s="473"/>
      <c r="E32" s="473"/>
      <c r="F32" s="473"/>
    </row>
    <row r="33" spans="1:7" ht="47.25" customHeight="1">
      <c r="A33" s="473" t="s">
        <v>199</v>
      </c>
      <c r="B33" s="473"/>
      <c r="C33" s="473"/>
      <c r="D33" s="473"/>
      <c r="E33" s="473"/>
      <c r="F33" s="473"/>
      <c r="G33" s="188"/>
    </row>
    <row r="34" spans="1:6" ht="13.5">
      <c r="A34" s="473"/>
      <c r="B34" s="473"/>
      <c r="C34" s="473"/>
      <c r="D34" s="473"/>
      <c r="E34" s="473"/>
      <c r="F34" s="473"/>
    </row>
  </sheetData>
  <sheetProtection/>
  <mergeCells count="34">
    <mergeCell ref="A2:G2"/>
    <mergeCell ref="A3:G3"/>
    <mergeCell ref="A14:F14"/>
    <mergeCell ref="A4:G4"/>
    <mergeCell ref="A15:G15"/>
    <mergeCell ref="A16:G16"/>
    <mergeCell ref="D18:E18"/>
    <mergeCell ref="F18:G18"/>
    <mergeCell ref="B18:C18"/>
    <mergeCell ref="B17:C17"/>
    <mergeCell ref="D17:E17"/>
    <mergeCell ref="F17:G17"/>
    <mergeCell ref="B20:C20"/>
    <mergeCell ref="D20:E20"/>
    <mergeCell ref="F20:G20"/>
    <mergeCell ref="A21:E21"/>
    <mergeCell ref="F21:G21"/>
    <mergeCell ref="B19:C19"/>
    <mergeCell ref="D19:E19"/>
    <mergeCell ref="F19:G19"/>
    <mergeCell ref="A24:F24"/>
    <mergeCell ref="A25:F25"/>
    <mergeCell ref="A27:F27"/>
    <mergeCell ref="A28:C28"/>
    <mergeCell ref="D28:F28"/>
    <mergeCell ref="A29:C29"/>
    <mergeCell ref="D29:F29"/>
    <mergeCell ref="A34:F34"/>
    <mergeCell ref="A30:C30"/>
    <mergeCell ref="D30:F30"/>
    <mergeCell ref="A31:C31"/>
    <mergeCell ref="D31:F31"/>
    <mergeCell ref="A32:F32"/>
    <mergeCell ref="A33:F33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8.50390625" style="0" customWidth="1"/>
    <col min="2" max="2" width="9.125" style="0" hidden="1" customWidth="1"/>
    <col min="3" max="3" width="32.50390625" style="0" customWidth="1"/>
    <col min="4" max="4" width="30.625" style="0" customWidth="1"/>
    <col min="5" max="5" width="21.50390625" style="0" customWidth="1"/>
    <col min="6" max="6" width="24.00390625" style="0" customWidth="1"/>
  </cols>
  <sheetData>
    <row r="1" spans="3:6" ht="112.5">
      <c r="C1" s="71" t="s">
        <v>113</v>
      </c>
      <c r="D1" s="72" t="s">
        <v>129</v>
      </c>
      <c r="E1" s="72" t="s">
        <v>128</v>
      </c>
      <c r="F1" s="74" t="s">
        <v>130</v>
      </c>
    </row>
    <row r="2" spans="3:6" ht="12">
      <c r="C2" s="69">
        <v>85.4</v>
      </c>
      <c r="D2" s="69">
        <v>61.162</v>
      </c>
      <c r="E2" s="69">
        <v>106.8</v>
      </c>
      <c r="F2" s="69">
        <v>1.24</v>
      </c>
    </row>
    <row r="3" spans="3:6" ht="12">
      <c r="C3" s="69">
        <v>94.1</v>
      </c>
      <c r="D3" s="69">
        <v>56.7</v>
      </c>
      <c r="E3" s="69">
        <v>72.9</v>
      </c>
      <c r="F3" s="69">
        <v>4.03</v>
      </c>
    </row>
    <row r="4" spans="3:6" ht="12">
      <c r="C4" s="69">
        <v>30.3</v>
      </c>
      <c r="D4" s="69">
        <v>58.5</v>
      </c>
      <c r="E4" s="69">
        <v>110.9</v>
      </c>
      <c r="F4" s="69">
        <v>4.8</v>
      </c>
    </row>
    <row r="5" spans="3:6" ht="12">
      <c r="C5" s="69">
        <v>43.5</v>
      </c>
      <c r="D5" s="69">
        <v>20.5</v>
      </c>
      <c r="E5" s="69">
        <v>101.3</v>
      </c>
      <c r="F5" s="69">
        <v>3.6</v>
      </c>
    </row>
    <row r="6" spans="3:6" ht="12">
      <c r="C6" s="69">
        <v>85</v>
      </c>
      <c r="D6" s="69">
        <v>88.9</v>
      </c>
      <c r="E6" s="69">
        <v>81.8</v>
      </c>
      <c r="F6" s="69">
        <v>2.9</v>
      </c>
    </row>
    <row r="7" spans="3:6" ht="12">
      <c r="C7" s="69">
        <v>92.8</v>
      </c>
      <c r="D7" s="69">
        <v>54</v>
      </c>
      <c r="E7" s="69">
        <v>90.8</v>
      </c>
      <c r="F7" s="69">
        <v>1.4</v>
      </c>
    </row>
    <row r="8" spans="3:6" ht="12">
      <c r="C8" s="69">
        <v>45.7</v>
      </c>
      <c r="D8" s="69">
        <v>28</v>
      </c>
      <c r="E8" s="69">
        <v>80.5</v>
      </c>
      <c r="F8" s="69">
        <v>9.7</v>
      </c>
    </row>
    <row r="9" spans="3:6" ht="12">
      <c r="C9" s="69">
        <v>52.6</v>
      </c>
      <c r="D9" s="69">
        <v>3.3</v>
      </c>
      <c r="E9" s="69">
        <v>97</v>
      </c>
      <c r="F9" s="69">
        <v>0.005</v>
      </c>
    </row>
    <row r="10" spans="3:6" ht="12">
      <c r="C10" s="69">
        <v>77.7</v>
      </c>
      <c r="D10" s="69">
        <v>50</v>
      </c>
      <c r="E10" s="69">
        <v>90.2</v>
      </c>
      <c r="F10" s="69">
        <v>6.29</v>
      </c>
    </row>
    <row r="11" spans="3:6" ht="12">
      <c r="C11" s="69">
        <v>81.7</v>
      </c>
      <c r="D11" s="69">
        <v>24.06</v>
      </c>
      <c r="E11" s="69">
        <v>118.3</v>
      </c>
      <c r="F11" s="69">
        <v>3.6</v>
      </c>
    </row>
    <row r="12" spans="3:6" ht="12">
      <c r="C12" s="69">
        <v>23.7</v>
      </c>
      <c r="E12" s="69">
        <v>190</v>
      </c>
      <c r="F12" s="69">
        <v>10</v>
      </c>
    </row>
    <row r="13" spans="3:6" ht="12">
      <c r="C13" s="69">
        <v>80.6</v>
      </c>
      <c r="E13" s="69">
        <v>97.6</v>
      </c>
      <c r="F13" s="69">
        <v>5.8</v>
      </c>
    </row>
    <row r="14" spans="3:6" ht="12">
      <c r="C14" s="69">
        <v>69.9</v>
      </c>
      <c r="E14" s="69">
        <v>130.5</v>
      </c>
      <c r="F14" s="69">
        <v>4.4</v>
      </c>
    </row>
    <row r="15" spans="3:6" ht="12">
      <c r="C15" s="69">
        <v>18.6</v>
      </c>
      <c r="E15" s="69">
        <v>90</v>
      </c>
      <c r="F15" s="69">
        <v>2.73</v>
      </c>
    </row>
    <row r="16" spans="3:6" ht="12">
      <c r="C16" s="69">
        <v>40</v>
      </c>
      <c r="E16" s="69">
        <v>87.1</v>
      </c>
      <c r="F16" s="69">
        <v>12</v>
      </c>
    </row>
    <row r="17" spans="3:6" ht="12">
      <c r="C17" s="69">
        <v>78.1</v>
      </c>
      <c r="E17" s="69">
        <v>102.5</v>
      </c>
      <c r="F17" s="69">
        <v>0.3</v>
      </c>
    </row>
    <row r="18" spans="3:6" ht="12">
      <c r="C18" s="69">
        <v>42.5</v>
      </c>
      <c r="E18" s="69">
        <v>102.6</v>
      </c>
      <c r="F18" s="69">
        <v>8</v>
      </c>
    </row>
    <row r="19" spans="3:6" ht="12">
      <c r="C19" s="69">
        <v>54</v>
      </c>
      <c r="E19" s="69">
        <v>89.9</v>
      </c>
      <c r="F19" s="69">
        <v>19.8</v>
      </c>
    </row>
    <row r="20" spans="1:6" s="70" customFormat="1" ht="12.75">
      <c r="A20" s="70" t="s">
        <v>126</v>
      </c>
      <c r="C20" s="70">
        <f>SUM(C2:C19)/18</f>
        <v>60.90000000000001</v>
      </c>
      <c r="D20" s="70">
        <f>SUM(D2:D19)/10</f>
        <v>44.5122</v>
      </c>
      <c r="E20" s="73">
        <f>SUM(E2:E19)/18</f>
        <v>102.2611111111111</v>
      </c>
      <c r="F20" s="73">
        <f>SUM(F2:F19)/18</f>
        <v>5.58861111111111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6">
      <selection activeCell="A32" sqref="A32:C32"/>
    </sheetView>
  </sheetViews>
  <sheetFormatPr defaultColWidth="9.00390625" defaultRowHeight="12.75"/>
  <cols>
    <col min="1" max="1" width="3.375" style="0" customWidth="1"/>
    <col min="2" max="2" width="43.50390625" style="0" customWidth="1"/>
    <col min="3" max="3" width="5.50390625" style="0" customWidth="1"/>
    <col min="4" max="4" width="14.875" style="0" customWidth="1"/>
    <col min="5" max="5" width="15.375" style="0" customWidth="1"/>
    <col min="6" max="6" width="23.00390625" style="0" customWidth="1"/>
    <col min="7" max="7" width="17.625" style="0" customWidth="1"/>
  </cols>
  <sheetData>
    <row r="1" spans="1:7" ht="14.25" thickBot="1">
      <c r="A1" s="79"/>
      <c r="B1" s="79"/>
      <c r="C1" s="79"/>
      <c r="D1" s="79"/>
      <c r="E1" s="79"/>
      <c r="F1" s="79"/>
      <c r="G1" s="79" t="s">
        <v>59</v>
      </c>
    </row>
    <row r="2" spans="1:7" ht="84.75" customHeight="1" thickBot="1">
      <c r="A2" s="509" t="s">
        <v>210</v>
      </c>
      <c r="B2" s="510"/>
      <c r="C2" s="510"/>
      <c r="D2" s="510"/>
      <c r="E2" s="510"/>
      <c r="F2" s="510"/>
      <c r="G2" s="511"/>
    </row>
    <row r="3" spans="1:7" ht="28.5" customHeight="1">
      <c r="A3" s="512" t="s">
        <v>158</v>
      </c>
      <c r="B3" s="512"/>
      <c r="C3" s="512"/>
      <c r="D3" s="512"/>
      <c r="E3" s="512"/>
      <c r="F3" s="512"/>
      <c r="G3" s="512"/>
    </row>
    <row r="4" spans="1:7" ht="14.25" thickBot="1">
      <c r="A4" s="516" t="s">
        <v>165</v>
      </c>
      <c r="B4" s="516"/>
      <c r="C4" s="516"/>
      <c r="D4" s="516"/>
      <c r="E4" s="516"/>
      <c r="F4" s="516"/>
      <c r="G4" s="516"/>
    </row>
    <row r="5" spans="1:7" ht="69.75" customHeight="1">
      <c r="A5" s="90"/>
      <c r="B5" s="91" t="s">
        <v>63</v>
      </c>
      <c r="C5" s="91" t="s">
        <v>64</v>
      </c>
      <c r="D5" s="92" t="s">
        <v>65</v>
      </c>
      <c r="E5" s="92" t="s">
        <v>66</v>
      </c>
      <c r="F5" s="92" t="s">
        <v>159</v>
      </c>
      <c r="G5" s="93" t="s">
        <v>68</v>
      </c>
    </row>
    <row r="6" spans="1:7" ht="57.75">
      <c r="A6" s="94">
        <v>1</v>
      </c>
      <c r="B6" s="53" t="s">
        <v>16</v>
      </c>
      <c r="C6" s="54" t="s">
        <v>25</v>
      </c>
      <c r="D6" s="55">
        <v>70</v>
      </c>
      <c r="E6" s="55">
        <v>70</v>
      </c>
      <c r="F6" s="196">
        <v>100</v>
      </c>
      <c r="G6" s="96"/>
    </row>
    <row r="7" spans="1:7" ht="34.5">
      <c r="A7" s="94">
        <v>2</v>
      </c>
      <c r="B7" s="7" t="s">
        <v>17</v>
      </c>
      <c r="C7" s="5" t="s">
        <v>26</v>
      </c>
      <c r="D7" s="6">
        <v>30</v>
      </c>
      <c r="E7" s="6">
        <v>30</v>
      </c>
      <c r="F7" s="196">
        <v>100</v>
      </c>
      <c r="G7" s="96"/>
    </row>
    <row r="8" spans="1:7" ht="34.5">
      <c r="A8" s="94">
        <v>3</v>
      </c>
      <c r="B8" s="7" t="s">
        <v>18</v>
      </c>
      <c r="C8" s="5" t="s">
        <v>25</v>
      </c>
      <c r="D8" s="6">
        <v>60</v>
      </c>
      <c r="E8" s="6">
        <v>60</v>
      </c>
      <c r="F8" s="196">
        <v>100</v>
      </c>
      <c r="G8" s="96"/>
    </row>
    <row r="9" spans="1:7" ht="39">
      <c r="A9" s="197">
        <v>4</v>
      </c>
      <c r="B9" s="162" t="s">
        <v>20</v>
      </c>
      <c r="C9" s="104" t="s">
        <v>27</v>
      </c>
      <c r="D9" s="105">
        <v>25</v>
      </c>
      <c r="E9" s="105">
        <v>0</v>
      </c>
      <c r="F9" s="204">
        <v>0</v>
      </c>
      <c r="G9" s="205"/>
    </row>
    <row r="10" spans="1:7" ht="51.75">
      <c r="A10" s="197">
        <v>5</v>
      </c>
      <c r="B10" s="162" t="s">
        <v>22</v>
      </c>
      <c r="C10" s="5" t="s">
        <v>25</v>
      </c>
      <c r="D10" s="6">
        <v>60</v>
      </c>
      <c r="E10" s="6">
        <v>60</v>
      </c>
      <c r="F10" s="204">
        <f>E10/D10*100</f>
        <v>100</v>
      </c>
      <c r="G10" s="205"/>
    </row>
    <row r="11" spans="1:7" ht="64.5">
      <c r="A11" s="197">
        <v>6</v>
      </c>
      <c r="B11" s="102" t="s">
        <v>24</v>
      </c>
      <c r="C11" s="51" t="s">
        <v>25</v>
      </c>
      <c r="D11" s="52">
        <v>90.6</v>
      </c>
      <c r="E11" s="52">
        <v>90.6</v>
      </c>
      <c r="F11" s="204">
        <v>100</v>
      </c>
      <c r="G11" s="205"/>
    </row>
    <row r="12" spans="1:7" ht="13.5">
      <c r="A12" s="197" t="s">
        <v>160</v>
      </c>
      <c r="B12" s="206"/>
      <c r="C12" s="206"/>
      <c r="D12" s="206"/>
      <c r="E12" s="206"/>
      <c r="F12" s="206"/>
      <c r="G12" s="205"/>
    </row>
    <row r="13" spans="1:7" ht="13.5">
      <c r="A13" s="197"/>
      <c r="B13" s="206" t="s">
        <v>75</v>
      </c>
      <c r="C13" s="206"/>
      <c r="D13" s="206"/>
      <c r="E13" s="206"/>
      <c r="F13" s="207">
        <f>F6+F7+F8+F9+F10+F11</f>
        <v>500</v>
      </c>
      <c r="G13" s="205"/>
    </row>
    <row r="14" spans="1:7" ht="21" customHeight="1" thickBot="1">
      <c r="A14" s="530" t="s">
        <v>76</v>
      </c>
      <c r="B14" s="531"/>
      <c r="C14" s="531"/>
      <c r="D14" s="531"/>
      <c r="E14" s="531"/>
      <c r="F14" s="532"/>
      <c r="G14" s="208">
        <f>F13/A11</f>
        <v>83.33333333333333</v>
      </c>
    </row>
    <row r="15" spans="1:7" ht="31.5" customHeight="1">
      <c r="A15" s="512" t="s">
        <v>161</v>
      </c>
      <c r="B15" s="512"/>
      <c r="C15" s="512"/>
      <c r="D15" s="512"/>
      <c r="E15" s="512"/>
      <c r="F15" s="512"/>
      <c r="G15" s="512"/>
    </row>
    <row r="16" spans="1:7" ht="19.5" customHeight="1" thickBot="1">
      <c r="A16" s="517" t="s">
        <v>164</v>
      </c>
      <c r="B16" s="517"/>
      <c r="C16" s="517"/>
      <c r="D16" s="517"/>
      <c r="E16" s="517"/>
      <c r="F16" s="517"/>
      <c r="G16" s="517"/>
    </row>
    <row r="17" spans="1:7" ht="105.75" customHeight="1">
      <c r="A17" s="90"/>
      <c r="B17" s="490" t="s">
        <v>83</v>
      </c>
      <c r="C17" s="490"/>
      <c r="D17" s="507" t="s">
        <v>84</v>
      </c>
      <c r="E17" s="507"/>
      <c r="F17" s="507" t="s">
        <v>85</v>
      </c>
      <c r="G17" s="508"/>
    </row>
    <row r="18" spans="1:7" s="198" customFormat="1" ht="86.25" customHeight="1">
      <c r="A18" s="197">
        <v>1</v>
      </c>
      <c r="B18" s="498" t="s">
        <v>211</v>
      </c>
      <c r="C18" s="499"/>
      <c r="D18" s="500">
        <v>1</v>
      </c>
      <c r="E18" s="500"/>
      <c r="F18" s="527"/>
      <c r="G18" s="528"/>
    </row>
    <row r="19" spans="1:7" s="198" customFormat="1" ht="13.5">
      <c r="A19" s="197">
        <v>2</v>
      </c>
      <c r="B19" s="526"/>
      <c r="C19" s="526"/>
      <c r="D19" s="500"/>
      <c r="E19" s="500"/>
      <c r="F19" s="527"/>
      <c r="G19" s="528"/>
    </row>
    <row r="20" spans="1:7" s="198" customFormat="1" ht="13.5">
      <c r="A20" s="197" t="s">
        <v>2</v>
      </c>
      <c r="B20" s="526"/>
      <c r="C20" s="526"/>
      <c r="D20" s="500"/>
      <c r="E20" s="500"/>
      <c r="F20" s="527"/>
      <c r="G20" s="528"/>
    </row>
    <row r="21" spans="1:7" s="198" customFormat="1" ht="13.5">
      <c r="A21" s="197" t="s">
        <v>162</v>
      </c>
      <c r="B21" s="526"/>
      <c r="C21" s="526"/>
      <c r="D21" s="500"/>
      <c r="E21" s="500"/>
      <c r="F21" s="527"/>
      <c r="G21" s="528"/>
    </row>
    <row r="22" spans="1:7" s="198" customFormat="1" ht="15.75" customHeight="1">
      <c r="A22" s="199">
        <v>1</v>
      </c>
      <c r="B22" s="529" t="s">
        <v>163</v>
      </c>
      <c r="C22" s="529"/>
      <c r="D22" s="500">
        <v>100</v>
      </c>
      <c r="E22" s="500"/>
      <c r="F22" s="527"/>
      <c r="G22" s="528"/>
    </row>
    <row r="23" spans="1:7" s="198" customFormat="1" ht="30" customHeight="1" thickBot="1">
      <c r="A23" s="518" t="s">
        <v>87</v>
      </c>
      <c r="B23" s="519"/>
      <c r="C23" s="519"/>
      <c r="D23" s="519"/>
      <c r="E23" s="519"/>
      <c r="F23" s="520">
        <f>D22/A22</f>
        <v>100</v>
      </c>
      <c r="G23" s="521"/>
    </row>
    <row r="24" spans="1:7" s="198" customFormat="1" ht="17.25" customHeight="1" thickBot="1">
      <c r="A24" s="209"/>
      <c r="B24" s="209"/>
      <c r="C24" s="209"/>
      <c r="D24" s="209"/>
      <c r="E24" s="210"/>
      <c r="F24" s="210"/>
      <c r="G24" s="210"/>
    </row>
    <row r="25" spans="1:7" s="198" customFormat="1" ht="15.75" customHeight="1">
      <c r="A25" s="211" t="s">
        <v>137</v>
      </c>
      <c r="B25" s="212"/>
      <c r="C25" s="212"/>
      <c r="D25" s="212"/>
      <c r="E25" s="212"/>
      <c r="F25" s="212"/>
      <c r="G25" s="213"/>
    </row>
    <row r="26" spans="1:7" s="198" customFormat="1" ht="17.25" customHeight="1">
      <c r="A26" s="522" t="s">
        <v>138</v>
      </c>
      <c r="B26" s="523"/>
      <c r="C26" s="523"/>
      <c r="D26" s="523"/>
      <c r="E26" s="523"/>
      <c r="F26" s="523"/>
      <c r="G26" s="214">
        <f>0.8*G14+0.2*F23</f>
        <v>86.66666666666667</v>
      </c>
    </row>
    <row r="27" spans="1:7" s="198" customFormat="1" ht="21.75" customHeight="1" thickBot="1">
      <c r="A27" s="524" t="s">
        <v>139</v>
      </c>
      <c r="B27" s="525"/>
      <c r="C27" s="525"/>
      <c r="D27" s="525"/>
      <c r="E27" s="525"/>
      <c r="F27" s="525"/>
      <c r="G27" s="214">
        <f>G14</f>
        <v>83.33333333333333</v>
      </c>
    </row>
    <row r="28" spans="1:7" ht="14.25" thickBot="1">
      <c r="A28" s="79"/>
      <c r="B28" s="79"/>
      <c r="C28" s="79"/>
      <c r="D28" s="79"/>
      <c r="E28" s="79"/>
      <c r="F28" s="79"/>
      <c r="G28" s="79"/>
    </row>
    <row r="29" spans="1:7" ht="30" customHeight="1" thickBot="1">
      <c r="A29" s="486" t="s">
        <v>140</v>
      </c>
      <c r="B29" s="487"/>
      <c r="C29" s="487"/>
      <c r="D29" s="487"/>
      <c r="E29" s="487"/>
      <c r="F29" s="488"/>
      <c r="G29" s="79"/>
    </row>
    <row r="30" spans="1:7" ht="13.5" customHeight="1">
      <c r="A30" s="489" t="s">
        <v>92</v>
      </c>
      <c r="B30" s="490"/>
      <c r="C30" s="490"/>
      <c r="D30" s="490" t="s">
        <v>141</v>
      </c>
      <c r="E30" s="490"/>
      <c r="F30" s="491"/>
      <c r="G30" s="79"/>
    </row>
    <row r="31" spans="1:7" ht="13.5">
      <c r="A31" s="474" t="s">
        <v>94</v>
      </c>
      <c r="B31" s="475"/>
      <c r="C31" s="475"/>
      <c r="D31" s="476" t="s">
        <v>95</v>
      </c>
      <c r="E31" s="476"/>
      <c r="F31" s="477"/>
      <c r="G31" s="79"/>
    </row>
    <row r="32" spans="1:7" ht="14.25" thickBot="1">
      <c r="A32" s="478" t="s">
        <v>170</v>
      </c>
      <c r="B32" s="479"/>
      <c r="C32" s="479"/>
      <c r="D32" s="476" t="s">
        <v>97</v>
      </c>
      <c r="E32" s="476"/>
      <c r="F32" s="477"/>
      <c r="G32" s="79"/>
    </row>
    <row r="33" spans="1:7" ht="14.25" thickBot="1">
      <c r="A33" s="478" t="s">
        <v>98</v>
      </c>
      <c r="B33" s="479"/>
      <c r="C33" s="479"/>
      <c r="D33" s="480" t="s">
        <v>99</v>
      </c>
      <c r="E33" s="480"/>
      <c r="F33" s="481"/>
      <c r="G33" s="79"/>
    </row>
    <row r="34" spans="1:6" ht="17.25" customHeight="1">
      <c r="A34" s="473"/>
      <c r="B34" s="473"/>
      <c r="C34" s="473"/>
      <c r="D34" s="473"/>
      <c r="E34" s="473"/>
      <c r="F34" s="473"/>
    </row>
    <row r="35" spans="1:7" ht="47.25" customHeight="1">
      <c r="A35" s="473" t="s">
        <v>199</v>
      </c>
      <c r="B35" s="473"/>
      <c r="C35" s="473"/>
      <c r="D35" s="473"/>
      <c r="E35" s="473"/>
      <c r="F35" s="473"/>
      <c r="G35" s="88"/>
    </row>
    <row r="36" spans="1:6" ht="13.5">
      <c r="A36" s="473"/>
      <c r="B36" s="473"/>
      <c r="C36" s="473"/>
      <c r="D36" s="473"/>
      <c r="E36" s="473"/>
      <c r="F36" s="473"/>
    </row>
  </sheetData>
  <sheetProtection/>
  <mergeCells count="40">
    <mergeCell ref="A2:G2"/>
    <mergeCell ref="A3:G3"/>
    <mergeCell ref="A4:G4"/>
    <mergeCell ref="A14:F14"/>
    <mergeCell ref="A15:G15"/>
    <mergeCell ref="A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A23:E23"/>
    <mergeCell ref="F23:G23"/>
    <mergeCell ref="A26:F26"/>
    <mergeCell ref="A27:F27"/>
    <mergeCell ref="A29:F29"/>
    <mergeCell ref="A30:C30"/>
    <mergeCell ref="D30:F30"/>
    <mergeCell ref="A34:F34"/>
    <mergeCell ref="A35:F35"/>
    <mergeCell ref="A36:F36"/>
    <mergeCell ref="A31:C31"/>
    <mergeCell ref="D31:F31"/>
    <mergeCell ref="A32:C32"/>
    <mergeCell ref="D32:F32"/>
    <mergeCell ref="A33:C33"/>
    <mergeCell ref="D33:F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0">
      <selection activeCell="B18" sqref="B18:C18"/>
    </sheetView>
  </sheetViews>
  <sheetFormatPr defaultColWidth="9.00390625" defaultRowHeight="12.75"/>
  <cols>
    <col min="1" max="1" width="3.375" style="0" customWidth="1"/>
    <col min="2" max="2" width="43.50390625" style="0" customWidth="1"/>
    <col min="3" max="3" width="5.50390625" style="0" customWidth="1"/>
    <col min="4" max="4" width="14.875" style="0" customWidth="1"/>
    <col min="5" max="5" width="15.375" style="0" customWidth="1"/>
    <col min="6" max="6" width="23.00390625" style="0" customWidth="1"/>
    <col min="7" max="7" width="17.625" style="0" customWidth="1"/>
  </cols>
  <sheetData>
    <row r="1" spans="1:7" ht="14.25" thickBot="1">
      <c r="A1" s="79"/>
      <c r="B1" s="79"/>
      <c r="C1" s="79"/>
      <c r="D1" s="79"/>
      <c r="E1" s="79"/>
      <c r="F1" s="79"/>
      <c r="G1" s="79" t="s">
        <v>200</v>
      </c>
    </row>
    <row r="2" spans="1:7" ht="46.5" customHeight="1" thickBot="1">
      <c r="A2" s="509" t="s">
        <v>201</v>
      </c>
      <c r="B2" s="510"/>
      <c r="C2" s="510"/>
      <c r="D2" s="510"/>
      <c r="E2" s="510"/>
      <c r="F2" s="510"/>
      <c r="G2" s="511"/>
    </row>
    <row r="3" spans="1:7" ht="28.5" customHeight="1">
      <c r="A3" s="512" t="s">
        <v>158</v>
      </c>
      <c r="B3" s="512"/>
      <c r="C3" s="512"/>
      <c r="D3" s="512"/>
      <c r="E3" s="512"/>
      <c r="F3" s="512"/>
      <c r="G3" s="512"/>
    </row>
    <row r="4" spans="1:7" ht="14.25" thickBot="1">
      <c r="A4" s="516" t="s">
        <v>168</v>
      </c>
      <c r="B4" s="516"/>
      <c r="C4" s="516"/>
      <c r="D4" s="516"/>
      <c r="E4" s="516"/>
      <c r="F4" s="516"/>
      <c r="G4" s="516"/>
    </row>
    <row r="5" spans="1:7" ht="69.75" customHeight="1">
      <c r="A5" s="90"/>
      <c r="B5" s="91" t="s">
        <v>63</v>
      </c>
      <c r="C5" s="91" t="s">
        <v>64</v>
      </c>
      <c r="D5" s="222" t="s">
        <v>65</v>
      </c>
      <c r="E5" s="222" t="s">
        <v>66</v>
      </c>
      <c r="F5" s="222" t="s">
        <v>159</v>
      </c>
      <c r="G5" s="93" t="s">
        <v>68</v>
      </c>
    </row>
    <row r="6" spans="1:7" ht="39">
      <c r="A6" s="94">
        <v>1</v>
      </c>
      <c r="B6" s="176" t="s">
        <v>202</v>
      </c>
      <c r="C6" s="177" t="s">
        <v>25</v>
      </c>
      <c r="D6" s="173">
        <v>2.4</v>
      </c>
      <c r="E6" s="173">
        <v>2.4</v>
      </c>
      <c r="F6" s="228">
        <v>100</v>
      </c>
      <c r="G6" s="96"/>
    </row>
    <row r="7" spans="1:7" ht="64.5">
      <c r="A7" s="94">
        <v>2</v>
      </c>
      <c r="B7" s="179" t="s">
        <v>203</v>
      </c>
      <c r="C7" s="111" t="s">
        <v>25</v>
      </c>
      <c r="D7" s="173">
        <v>16</v>
      </c>
      <c r="E7" s="173">
        <v>16</v>
      </c>
      <c r="F7" s="228">
        <v>100</v>
      </c>
      <c r="G7" s="96"/>
    </row>
    <row r="8" spans="1:7" ht="51.75">
      <c r="A8" s="94">
        <v>3</v>
      </c>
      <c r="B8" s="179" t="s">
        <v>204</v>
      </c>
      <c r="C8" s="111" t="s">
        <v>25</v>
      </c>
      <c r="D8" s="173">
        <v>3</v>
      </c>
      <c r="E8" s="173">
        <v>17.6</v>
      </c>
      <c r="F8" s="228">
        <v>100</v>
      </c>
      <c r="G8" s="96"/>
    </row>
    <row r="9" spans="1:7" ht="13.5">
      <c r="A9" s="94"/>
      <c r="B9" s="95"/>
      <c r="C9" s="95"/>
      <c r="D9" s="95"/>
      <c r="E9" s="95"/>
      <c r="F9" s="228"/>
      <c r="G9" s="96"/>
    </row>
    <row r="10" spans="1:7" ht="13.5">
      <c r="A10" s="94" t="s">
        <v>2</v>
      </c>
      <c r="B10" s="95"/>
      <c r="C10" s="95"/>
      <c r="D10" s="95"/>
      <c r="E10" s="95"/>
      <c r="F10" s="228"/>
      <c r="G10" s="96"/>
    </row>
    <row r="11" spans="1:7" ht="13.5">
      <c r="A11" s="94" t="s">
        <v>2</v>
      </c>
      <c r="B11" s="95"/>
      <c r="C11" s="95"/>
      <c r="D11" s="95"/>
      <c r="E11" s="95"/>
      <c r="F11" s="228"/>
      <c r="G11" s="96"/>
    </row>
    <row r="12" spans="1:7" ht="13.5">
      <c r="A12" s="94">
        <v>3</v>
      </c>
      <c r="B12" s="95"/>
      <c r="C12" s="95"/>
      <c r="D12" s="95"/>
      <c r="E12" s="95"/>
      <c r="F12" s="228"/>
      <c r="G12" s="96"/>
    </row>
    <row r="13" spans="1:7" ht="13.5">
      <c r="A13" s="94"/>
      <c r="B13" s="95" t="s">
        <v>75</v>
      </c>
      <c r="C13" s="95"/>
      <c r="D13" s="95"/>
      <c r="E13" s="95"/>
      <c r="F13" s="228">
        <v>300</v>
      </c>
      <c r="G13" s="96"/>
    </row>
    <row r="14" spans="1:7" ht="21" customHeight="1" thickBot="1">
      <c r="A14" s="513" t="s">
        <v>76</v>
      </c>
      <c r="B14" s="514"/>
      <c r="C14" s="514"/>
      <c r="D14" s="514"/>
      <c r="E14" s="514"/>
      <c r="F14" s="515"/>
      <c r="G14" s="97">
        <f>F13/A12</f>
        <v>100</v>
      </c>
    </row>
    <row r="15" spans="1:7" ht="31.5" customHeight="1">
      <c r="A15" s="512" t="s">
        <v>161</v>
      </c>
      <c r="B15" s="512"/>
      <c r="C15" s="512"/>
      <c r="D15" s="512"/>
      <c r="E15" s="512"/>
      <c r="F15" s="512"/>
      <c r="G15" s="512"/>
    </row>
    <row r="16" spans="1:7" ht="19.5" customHeight="1" thickBot="1">
      <c r="A16" s="517" t="s">
        <v>136</v>
      </c>
      <c r="B16" s="517"/>
      <c r="C16" s="517"/>
      <c r="D16" s="517"/>
      <c r="E16" s="517"/>
      <c r="F16" s="517"/>
      <c r="G16" s="517"/>
    </row>
    <row r="17" spans="1:7" ht="105.75" customHeight="1">
      <c r="A17" s="90"/>
      <c r="B17" s="490" t="s">
        <v>83</v>
      </c>
      <c r="C17" s="490"/>
      <c r="D17" s="507" t="s">
        <v>84</v>
      </c>
      <c r="E17" s="507"/>
      <c r="F17" s="507" t="s">
        <v>85</v>
      </c>
      <c r="G17" s="508"/>
    </row>
    <row r="18" spans="1:7" ht="34.5" customHeight="1">
      <c r="A18" s="94">
        <v>1</v>
      </c>
      <c r="B18" s="505" t="s">
        <v>172</v>
      </c>
      <c r="C18" s="506"/>
      <c r="D18" s="537">
        <v>1</v>
      </c>
      <c r="E18" s="537"/>
      <c r="F18" s="476"/>
      <c r="G18" s="477"/>
    </row>
    <row r="19" spans="1:7" ht="13.5">
      <c r="A19" s="94">
        <v>2</v>
      </c>
      <c r="B19" s="536"/>
      <c r="C19" s="536"/>
      <c r="D19" s="537"/>
      <c r="E19" s="537"/>
      <c r="F19" s="476"/>
      <c r="G19" s="477"/>
    </row>
    <row r="20" spans="1:7" ht="13.5">
      <c r="A20" s="94" t="s">
        <v>2</v>
      </c>
      <c r="B20" s="536"/>
      <c r="C20" s="536"/>
      <c r="D20" s="537"/>
      <c r="E20" s="537"/>
      <c r="F20" s="476"/>
      <c r="G20" s="477"/>
    </row>
    <row r="21" spans="1:7" ht="13.5">
      <c r="A21" s="94">
        <v>1</v>
      </c>
      <c r="B21" s="536"/>
      <c r="C21" s="536"/>
      <c r="D21" s="537"/>
      <c r="E21" s="537"/>
      <c r="F21" s="476"/>
      <c r="G21" s="477"/>
    </row>
    <row r="22" spans="1:7" ht="15.75" customHeight="1">
      <c r="A22" s="98"/>
      <c r="B22" s="492" t="s">
        <v>163</v>
      </c>
      <c r="C22" s="492"/>
      <c r="D22" s="493">
        <f>SUM(D18:D21)*100</f>
        <v>100</v>
      </c>
      <c r="E22" s="493"/>
      <c r="F22" s="476"/>
      <c r="G22" s="477"/>
    </row>
    <row r="23" spans="1:7" ht="30" customHeight="1" thickBot="1">
      <c r="A23" s="494" t="s">
        <v>87</v>
      </c>
      <c r="B23" s="495"/>
      <c r="C23" s="495"/>
      <c r="D23" s="495"/>
      <c r="E23" s="495"/>
      <c r="F23" s="496">
        <f>D22/A21</f>
        <v>100</v>
      </c>
      <c r="G23" s="497"/>
    </row>
    <row r="24" spans="1:7" ht="17.25" customHeight="1" thickBot="1">
      <c r="A24" s="99"/>
      <c r="B24" s="99"/>
      <c r="C24" s="99"/>
      <c r="D24" s="99"/>
      <c r="E24" s="100"/>
      <c r="F24" s="101"/>
      <c r="G24" s="101"/>
    </row>
    <row r="25" spans="1:7" ht="15.75" customHeight="1">
      <c r="A25" s="80" t="s">
        <v>205</v>
      </c>
      <c r="B25" s="81"/>
      <c r="C25" s="81"/>
      <c r="D25" s="81"/>
      <c r="E25" s="81"/>
      <c r="F25" s="81"/>
      <c r="G25" s="82"/>
    </row>
    <row r="26" spans="1:7" ht="60.75" customHeight="1">
      <c r="A26" s="482" t="s">
        <v>206</v>
      </c>
      <c r="B26" s="483"/>
      <c r="C26" s="483"/>
      <c r="D26" s="483"/>
      <c r="E26" s="483"/>
      <c r="F26" s="483"/>
      <c r="G26" s="229"/>
    </row>
    <row r="27" spans="1:7" ht="35.25" customHeight="1" thickBot="1">
      <c r="A27" s="484" t="s">
        <v>207</v>
      </c>
      <c r="B27" s="485"/>
      <c r="C27" s="485"/>
      <c r="D27" s="485"/>
      <c r="E27" s="485"/>
      <c r="F27" s="485"/>
      <c r="G27" s="97">
        <f>0.9*G14+0.1*F23</f>
        <v>100</v>
      </c>
    </row>
    <row r="28" spans="1:7" ht="16.5" customHeight="1" thickBot="1">
      <c r="A28" s="230"/>
      <c r="B28" s="230"/>
      <c r="C28" s="230"/>
      <c r="D28" s="230"/>
      <c r="E28" s="230"/>
      <c r="F28" s="230"/>
      <c r="G28" s="210"/>
    </row>
    <row r="29" spans="1:7" ht="18.75" customHeight="1">
      <c r="A29" s="533" t="s">
        <v>208</v>
      </c>
      <c r="B29" s="534"/>
      <c r="C29" s="534"/>
      <c r="D29" s="534"/>
      <c r="E29" s="534"/>
      <c r="F29" s="534"/>
      <c r="G29" s="535"/>
    </row>
    <row r="30" spans="1:7" ht="31.5" customHeight="1" thickBot="1">
      <c r="A30" s="484" t="s">
        <v>209</v>
      </c>
      <c r="B30" s="485"/>
      <c r="C30" s="485"/>
      <c r="D30" s="485"/>
      <c r="E30" s="485"/>
      <c r="F30" s="485"/>
      <c r="G30" s="97">
        <f>0.8*G14+0.2*F23</f>
        <v>100</v>
      </c>
    </row>
    <row r="31" spans="1:7" ht="14.25" thickBot="1">
      <c r="A31" s="79"/>
      <c r="B31" s="79"/>
      <c r="C31" s="79"/>
      <c r="D31" s="79"/>
      <c r="E31" s="79"/>
      <c r="F31" s="79"/>
      <c r="G31" s="79"/>
    </row>
    <row r="32" spans="1:7" ht="30" customHeight="1" thickBot="1">
      <c r="A32" s="486" t="s">
        <v>140</v>
      </c>
      <c r="B32" s="487"/>
      <c r="C32" s="487"/>
      <c r="D32" s="487"/>
      <c r="E32" s="487"/>
      <c r="F32" s="488"/>
      <c r="G32" s="79"/>
    </row>
    <row r="33" spans="1:7" ht="13.5" customHeight="1">
      <c r="A33" s="489" t="s">
        <v>92</v>
      </c>
      <c r="B33" s="490"/>
      <c r="C33" s="490"/>
      <c r="D33" s="490" t="s">
        <v>141</v>
      </c>
      <c r="E33" s="490"/>
      <c r="F33" s="491"/>
      <c r="G33" s="79"/>
    </row>
    <row r="34" spans="1:7" ht="13.5">
      <c r="A34" s="474" t="s">
        <v>94</v>
      </c>
      <c r="B34" s="475"/>
      <c r="C34" s="475"/>
      <c r="D34" s="476" t="s">
        <v>95</v>
      </c>
      <c r="E34" s="476"/>
      <c r="F34" s="477"/>
      <c r="G34" s="79"/>
    </row>
    <row r="35" spans="1:7" ht="13.5">
      <c r="A35" s="474" t="s">
        <v>96</v>
      </c>
      <c r="B35" s="475"/>
      <c r="C35" s="475"/>
      <c r="D35" s="476" t="s">
        <v>97</v>
      </c>
      <c r="E35" s="476"/>
      <c r="F35" s="477"/>
      <c r="G35" s="79"/>
    </row>
    <row r="36" spans="1:7" ht="14.25" thickBot="1">
      <c r="A36" s="478" t="s">
        <v>98</v>
      </c>
      <c r="B36" s="479"/>
      <c r="C36" s="479"/>
      <c r="D36" s="480" t="s">
        <v>99</v>
      </c>
      <c r="E36" s="480"/>
      <c r="F36" s="481"/>
      <c r="G36" s="79"/>
    </row>
    <row r="37" spans="1:6" ht="17.25" customHeight="1">
      <c r="A37" s="473"/>
      <c r="B37" s="473"/>
      <c r="C37" s="473"/>
      <c r="D37" s="473"/>
      <c r="E37" s="473"/>
      <c r="F37" s="473"/>
    </row>
    <row r="38" spans="1:7" ht="47.25" customHeight="1">
      <c r="A38" s="473" t="s">
        <v>199</v>
      </c>
      <c r="B38" s="473"/>
      <c r="C38" s="473"/>
      <c r="D38" s="473"/>
      <c r="E38" s="473"/>
      <c r="F38" s="473"/>
      <c r="G38" s="220"/>
    </row>
    <row r="39" spans="1:6" ht="13.5">
      <c r="A39" s="473"/>
      <c r="B39" s="473"/>
      <c r="C39" s="473"/>
      <c r="D39" s="473"/>
      <c r="E39" s="473"/>
      <c r="F39" s="473"/>
    </row>
  </sheetData>
  <sheetProtection/>
  <mergeCells count="42">
    <mergeCell ref="A2:G2"/>
    <mergeCell ref="A3:G3"/>
    <mergeCell ref="A4:G4"/>
    <mergeCell ref="A14:F14"/>
    <mergeCell ref="A15:G15"/>
    <mergeCell ref="A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A35:C35"/>
    <mergeCell ref="D35:F35"/>
    <mergeCell ref="A23:E23"/>
    <mergeCell ref="F23:G23"/>
    <mergeCell ref="A26:F26"/>
    <mergeCell ref="A27:F27"/>
    <mergeCell ref="A29:G29"/>
    <mergeCell ref="A30:F30"/>
    <mergeCell ref="A36:C36"/>
    <mergeCell ref="D36:F36"/>
    <mergeCell ref="A37:F37"/>
    <mergeCell ref="A38:F38"/>
    <mergeCell ref="A39:F39"/>
    <mergeCell ref="A32:F32"/>
    <mergeCell ref="A33:C33"/>
    <mergeCell ref="D33:F33"/>
    <mergeCell ref="A34:C34"/>
    <mergeCell ref="D34:F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C6" sqref="C6:F6"/>
    </sheetView>
  </sheetViews>
  <sheetFormatPr defaultColWidth="9.00390625" defaultRowHeight="12.75"/>
  <cols>
    <col min="1" max="1" width="3.375" style="0" customWidth="1"/>
    <col min="2" max="2" width="43.50390625" style="0" customWidth="1"/>
    <col min="3" max="3" width="5.50390625" style="0" customWidth="1"/>
    <col min="4" max="4" width="14.875" style="0" customWidth="1"/>
    <col min="5" max="5" width="15.375" style="0" customWidth="1"/>
    <col min="6" max="6" width="23.00390625" style="0" customWidth="1"/>
    <col min="7" max="7" width="17.625" style="0" customWidth="1"/>
  </cols>
  <sheetData>
    <row r="1" spans="1:7" ht="14.25" thickBot="1">
      <c r="A1" s="79"/>
      <c r="B1" s="79"/>
      <c r="C1" s="79"/>
      <c r="D1" s="79"/>
      <c r="E1" s="79"/>
      <c r="F1" s="79"/>
      <c r="G1" s="79" t="s">
        <v>212</v>
      </c>
    </row>
    <row r="2" spans="1:7" ht="63.75" customHeight="1" thickBot="1">
      <c r="A2" s="509" t="s">
        <v>213</v>
      </c>
      <c r="B2" s="510"/>
      <c r="C2" s="510"/>
      <c r="D2" s="510"/>
      <c r="E2" s="510"/>
      <c r="F2" s="510"/>
      <c r="G2" s="511"/>
    </row>
    <row r="3" spans="1:7" ht="28.5" customHeight="1">
      <c r="A3" s="512" t="s">
        <v>158</v>
      </c>
      <c r="B3" s="512"/>
      <c r="C3" s="512"/>
      <c r="D3" s="512"/>
      <c r="E3" s="512"/>
      <c r="F3" s="512"/>
      <c r="G3" s="512"/>
    </row>
    <row r="4" spans="1:7" ht="14.25" thickBot="1">
      <c r="A4" s="516" t="s">
        <v>168</v>
      </c>
      <c r="B4" s="516"/>
      <c r="C4" s="516"/>
      <c r="D4" s="516"/>
      <c r="E4" s="516"/>
      <c r="F4" s="516"/>
      <c r="G4" s="516"/>
    </row>
    <row r="5" spans="1:7" ht="69.75" customHeight="1">
      <c r="A5" s="90"/>
      <c r="B5" s="91" t="s">
        <v>63</v>
      </c>
      <c r="C5" s="91" t="s">
        <v>64</v>
      </c>
      <c r="D5" s="222" t="s">
        <v>65</v>
      </c>
      <c r="E5" s="222" t="s">
        <v>66</v>
      </c>
      <c r="F5" s="222" t="s">
        <v>159</v>
      </c>
      <c r="G5" s="93" t="s">
        <v>68</v>
      </c>
    </row>
    <row r="6" spans="1:7" ht="97.5">
      <c r="A6" s="231">
        <v>1</v>
      </c>
      <c r="B6" s="221" t="s">
        <v>29</v>
      </c>
      <c r="C6" s="228" t="s">
        <v>30</v>
      </c>
      <c r="D6" s="228">
        <v>0</v>
      </c>
      <c r="E6" s="228">
        <v>0</v>
      </c>
      <c r="F6" s="228">
        <v>0</v>
      </c>
      <c r="G6" s="96"/>
    </row>
    <row r="7" spans="1:7" ht="13.5">
      <c r="A7" s="94" t="s">
        <v>2</v>
      </c>
      <c r="B7" s="228"/>
      <c r="C7" s="228"/>
      <c r="D7" s="228"/>
      <c r="E7" s="228"/>
      <c r="F7" s="228"/>
      <c r="G7" s="96"/>
    </row>
    <row r="8" spans="1:7" ht="13.5">
      <c r="A8" s="94">
        <v>1</v>
      </c>
      <c r="B8" s="228"/>
      <c r="C8" s="228"/>
      <c r="D8" s="228"/>
      <c r="E8" s="228"/>
      <c r="F8" s="228"/>
      <c r="G8" s="96"/>
    </row>
    <row r="9" spans="1:7" ht="13.5">
      <c r="A9" s="94"/>
      <c r="B9" s="228" t="s">
        <v>75</v>
      </c>
      <c r="C9" s="228"/>
      <c r="D9" s="228"/>
      <c r="E9" s="228"/>
      <c r="F9" s="228">
        <v>0</v>
      </c>
      <c r="G9" s="96"/>
    </row>
    <row r="10" spans="1:7" ht="21" customHeight="1" thickBot="1">
      <c r="A10" s="513" t="s">
        <v>76</v>
      </c>
      <c r="B10" s="514"/>
      <c r="C10" s="514"/>
      <c r="D10" s="514"/>
      <c r="E10" s="514"/>
      <c r="F10" s="515"/>
      <c r="G10" s="97">
        <f>F9/A8</f>
        <v>0</v>
      </c>
    </row>
    <row r="11" spans="1:7" ht="31.5" customHeight="1">
      <c r="A11" s="512" t="s">
        <v>161</v>
      </c>
      <c r="B11" s="512"/>
      <c r="C11" s="512"/>
      <c r="D11" s="512"/>
      <c r="E11" s="512"/>
      <c r="F11" s="512"/>
      <c r="G11" s="512"/>
    </row>
    <row r="12" spans="1:7" ht="19.5" customHeight="1" thickBot="1">
      <c r="A12" s="517" t="s">
        <v>136</v>
      </c>
      <c r="B12" s="517"/>
      <c r="C12" s="517"/>
      <c r="D12" s="517"/>
      <c r="E12" s="517"/>
      <c r="F12" s="517"/>
      <c r="G12" s="517"/>
    </row>
    <row r="13" spans="1:7" ht="105.75" customHeight="1">
      <c r="A13" s="90"/>
      <c r="B13" s="490" t="s">
        <v>83</v>
      </c>
      <c r="C13" s="490"/>
      <c r="D13" s="507" t="s">
        <v>84</v>
      </c>
      <c r="E13" s="507"/>
      <c r="F13" s="507" t="s">
        <v>85</v>
      </c>
      <c r="G13" s="508"/>
    </row>
    <row r="14" spans="1:7" ht="13.5">
      <c r="A14" s="94">
        <v>1</v>
      </c>
      <c r="B14" s="232"/>
      <c r="C14" s="233"/>
      <c r="D14" s="537">
        <v>0</v>
      </c>
      <c r="E14" s="537"/>
      <c r="F14" s="476"/>
      <c r="G14" s="477"/>
    </row>
    <row r="15" spans="1:7" ht="13.5">
      <c r="A15" s="94">
        <v>2</v>
      </c>
      <c r="B15" s="536"/>
      <c r="C15" s="536"/>
      <c r="D15" s="537"/>
      <c r="E15" s="537"/>
      <c r="F15" s="476"/>
      <c r="G15" s="477"/>
    </row>
    <row r="16" spans="1:7" ht="13.5">
      <c r="A16" s="94" t="s">
        <v>2</v>
      </c>
      <c r="B16" s="536"/>
      <c r="C16" s="536"/>
      <c r="D16" s="537"/>
      <c r="E16" s="537"/>
      <c r="F16" s="476"/>
      <c r="G16" s="477"/>
    </row>
    <row r="17" spans="1:7" ht="13.5">
      <c r="A17" s="94">
        <v>1</v>
      </c>
      <c r="B17" s="536"/>
      <c r="C17" s="536"/>
      <c r="D17" s="537"/>
      <c r="E17" s="537"/>
      <c r="F17" s="476"/>
      <c r="G17" s="477"/>
    </row>
    <row r="18" spans="1:7" ht="15.75" customHeight="1">
      <c r="A18" s="98"/>
      <c r="B18" s="492" t="s">
        <v>163</v>
      </c>
      <c r="C18" s="492"/>
      <c r="D18" s="493">
        <f>SUM(D14:D17)*100</f>
        <v>0</v>
      </c>
      <c r="E18" s="493"/>
      <c r="F18" s="476"/>
      <c r="G18" s="477"/>
    </row>
    <row r="19" spans="1:7" ht="30" customHeight="1" thickBot="1">
      <c r="A19" s="494" t="s">
        <v>87</v>
      </c>
      <c r="B19" s="495"/>
      <c r="C19" s="495"/>
      <c r="D19" s="495"/>
      <c r="E19" s="495"/>
      <c r="F19" s="496">
        <f>D18/A17</f>
        <v>0</v>
      </c>
      <c r="G19" s="497"/>
    </row>
    <row r="20" spans="1:7" ht="17.25" customHeight="1" thickBot="1">
      <c r="A20" s="99"/>
      <c r="B20" s="99"/>
      <c r="C20" s="99"/>
      <c r="D20" s="99"/>
      <c r="E20" s="100"/>
      <c r="F20" s="101"/>
      <c r="G20" s="101"/>
    </row>
    <row r="21" spans="1:7" ht="15.75" customHeight="1">
      <c r="A21" s="80" t="s">
        <v>205</v>
      </c>
      <c r="B21" s="81"/>
      <c r="C21" s="81"/>
      <c r="D21" s="81"/>
      <c r="E21" s="81"/>
      <c r="F21" s="81"/>
      <c r="G21" s="82"/>
    </row>
    <row r="22" spans="1:7" ht="60.75" customHeight="1">
      <c r="A22" s="482" t="s">
        <v>206</v>
      </c>
      <c r="B22" s="483"/>
      <c r="C22" s="483"/>
      <c r="D22" s="483"/>
      <c r="E22" s="483"/>
      <c r="F22" s="483"/>
      <c r="G22" s="229"/>
    </row>
    <row r="23" spans="1:7" ht="35.25" customHeight="1" thickBot="1">
      <c r="A23" s="484" t="s">
        <v>207</v>
      </c>
      <c r="B23" s="485"/>
      <c r="C23" s="485"/>
      <c r="D23" s="485"/>
      <c r="E23" s="485"/>
      <c r="F23" s="485"/>
      <c r="G23" s="97">
        <f>0.9*G10+0.1*F19</f>
        <v>0</v>
      </c>
    </row>
    <row r="24" spans="1:7" ht="16.5" customHeight="1" thickBot="1">
      <c r="A24" s="230"/>
      <c r="B24" s="230"/>
      <c r="C24" s="230"/>
      <c r="D24" s="230"/>
      <c r="E24" s="230"/>
      <c r="F24" s="230"/>
      <c r="G24" s="210"/>
    </row>
    <row r="25" spans="1:7" ht="18.75" customHeight="1">
      <c r="A25" s="533" t="s">
        <v>208</v>
      </c>
      <c r="B25" s="534"/>
      <c r="C25" s="534"/>
      <c r="D25" s="534"/>
      <c r="E25" s="534"/>
      <c r="F25" s="534"/>
      <c r="G25" s="535"/>
    </row>
    <row r="26" spans="1:7" ht="31.5" customHeight="1" thickBot="1">
      <c r="A26" s="484" t="s">
        <v>209</v>
      </c>
      <c r="B26" s="485"/>
      <c r="C26" s="485"/>
      <c r="D26" s="485"/>
      <c r="E26" s="485"/>
      <c r="F26" s="485"/>
      <c r="G26" s="97">
        <f>0.8*G10+0.2*F19</f>
        <v>0</v>
      </c>
    </row>
    <row r="27" spans="1:7" ht="14.25" thickBot="1">
      <c r="A27" s="79"/>
      <c r="B27" s="79"/>
      <c r="C27" s="79"/>
      <c r="D27" s="79"/>
      <c r="E27" s="79"/>
      <c r="F27" s="79"/>
      <c r="G27" s="79"/>
    </row>
    <row r="28" spans="1:7" ht="30" customHeight="1" thickBot="1">
      <c r="A28" s="486" t="s">
        <v>140</v>
      </c>
      <c r="B28" s="487"/>
      <c r="C28" s="487"/>
      <c r="D28" s="487"/>
      <c r="E28" s="487"/>
      <c r="F28" s="488"/>
      <c r="G28" s="79"/>
    </row>
    <row r="29" spans="1:7" ht="13.5" customHeight="1">
      <c r="A29" s="489" t="s">
        <v>92</v>
      </c>
      <c r="B29" s="490"/>
      <c r="C29" s="490"/>
      <c r="D29" s="490" t="s">
        <v>141</v>
      </c>
      <c r="E29" s="490"/>
      <c r="F29" s="491"/>
      <c r="G29" s="79"/>
    </row>
    <row r="30" spans="1:7" ht="13.5">
      <c r="A30" s="474" t="s">
        <v>94</v>
      </c>
      <c r="B30" s="475"/>
      <c r="C30" s="475"/>
      <c r="D30" s="476" t="s">
        <v>95</v>
      </c>
      <c r="E30" s="476"/>
      <c r="F30" s="477"/>
      <c r="G30" s="79"/>
    </row>
    <row r="31" spans="1:7" ht="13.5">
      <c r="A31" s="474" t="s">
        <v>96</v>
      </c>
      <c r="B31" s="475"/>
      <c r="C31" s="475"/>
      <c r="D31" s="476" t="s">
        <v>97</v>
      </c>
      <c r="E31" s="476"/>
      <c r="F31" s="477"/>
      <c r="G31" s="79"/>
    </row>
    <row r="32" spans="1:7" ht="14.25" thickBot="1">
      <c r="A32" s="478" t="s">
        <v>98</v>
      </c>
      <c r="B32" s="479"/>
      <c r="C32" s="479"/>
      <c r="D32" s="480" t="s">
        <v>99</v>
      </c>
      <c r="E32" s="480"/>
      <c r="F32" s="481"/>
      <c r="G32" s="79"/>
    </row>
    <row r="33" spans="1:6" ht="17.25" customHeight="1">
      <c r="A33" s="473"/>
      <c r="B33" s="473"/>
      <c r="C33" s="473"/>
      <c r="D33" s="473"/>
      <c r="E33" s="473"/>
      <c r="F33" s="473"/>
    </row>
    <row r="34" spans="1:7" ht="47.25" customHeight="1">
      <c r="A34" s="473" t="s">
        <v>199</v>
      </c>
      <c r="B34" s="473"/>
      <c r="C34" s="473"/>
      <c r="D34" s="473"/>
      <c r="E34" s="473"/>
      <c r="F34" s="473"/>
      <c r="G34" s="220"/>
    </row>
    <row r="35" spans="1:6" ht="13.5">
      <c r="A35" s="473"/>
      <c r="B35" s="473"/>
      <c r="C35" s="473"/>
      <c r="D35" s="473"/>
      <c r="E35" s="473"/>
      <c r="F35" s="473"/>
    </row>
  </sheetData>
  <sheetProtection/>
  <mergeCells count="41">
    <mergeCell ref="A2:G2"/>
    <mergeCell ref="A3:G3"/>
    <mergeCell ref="A4:G4"/>
    <mergeCell ref="A10:F10"/>
    <mergeCell ref="A11:G11"/>
    <mergeCell ref="A12:G12"/>
    <mergeCell ref="B13:C13"/>
    <mergeCell ref="D13:E13"/>
    <mergeCell ref="F13:G13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A19:E19"/>
    <mergeCell ref="F19:G19"/>
    <mergeCell ref="A22:F22"/>
    <mergeCell ref="A23:F23"/>
    <mergeCell ref="A25:G25"/>
    <mergeCell ref="A26:F26"/>
    <mergeCell ref="A28:F28"/>
    <mergeCell ref="A29:C29"/>
    <mergeCell ref="D29:F29"/>
    <mergeCell ref="A33:F33"/>
    <mergeCell ref="A34:F34"/>
    <mergeCell ref="A35:F35"/>
    <mergeCell ref="A30:C30"/>
    <mergeCell ref="D30:F30"/>
    <mergeCell ref="A31:C31"/>
    <mergeCell ref="D31:F31"/>
    <mergeCell ref="A32:C32"/>
    <mergeCell ref="D32:F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3.375" style="0" customWidth="1"/>
    <col min="2" max="2" width="43.50390625" style="0" customWidth="1"/>
    <col min="3" max="3" width="5.50390625" style="0" customWidth="1"/>
    <col min="4" max="4" width="14.875" style="0" customWidth="1"/>
    <col min="5" max="5" width="15.375" style="0" customWidth="1"/>
    <col min="6" max="6" width="23.00390625" style="0" customWidth="1"/>
    <col min="7" max="7" width="17.625" style="0" customWidth="1"/>
  </cols>
  <sheetData>
    <row r="1" spans="1:7" ht="14.25" thickBot="1">
      <c r="A1" s="79"/>
      <c r="B1" s="79"/>
      <c r="C1" s="79"/>
      <c r="D1" s="79"/>
      <c r="E1" s="79"/>
      <c r="F1" s="79"/>
      <c r="G1" s="79" t="s">
        <v>59</v>
      </c>
    </row>
    <row r="2" spans="1:7" ht="84.75" customHeight="1" thickBot="1">
      <c r="A2" s="509" t="s">
        <v>214</v>
      </c>
      <c r="B2" s="510"/>
      <c r="C2" s="510"/>
      <c r="D2" s="510"/>
      <c r="E2" s="510"/>
      <c r="F2" s="510"/>
      <c r="G2" s="511"/>
    </row>
    <row r="3" spans="1:7" ht="28.5" customHeight="1">
      <c r="A3" s="512" t="s">
        <v>158</v>
      </c>
      <c r="B3" s="512"/>
      <c r="C3" s="512"/>
      <c r="D3" s="512"/>
      <c r="E3" s="512"/>
      <c r="F3" s="512"/>
      <c r="G3" s="512"/>
    </row>
    <row r="4" spans="1:7" ht="14.25" thickBot="1">
      <c r="A4" s="516" t="s">
        <v>169</v>
      </c>
      <c r="B4" s="516"/>
      <c r="C4" s="516"/>
      <c r="D4" s="516"/>
      <c r="E4" s="516"/>
      <c r="F4" s="516"/>
      <c r="G4" s="516"/>
    </row>
    <row r="5" spans="1:7" ht="69.75" customHeight="1">
      <c r="A5" s="90"/>
      <c r="B5" s="91" t="s">
        <v>63</v>
      </c>
      <c r="C5" s="91" t="s">
        <v>64</v>
      </c>
      <c r="D5" s="226" t="s">
        <v>65</v>
      </c>
      <c r="E5" s="226" t="s">
        <v>66</v>
      </c>
      <c r="F5" s="226" t="s">
        <v>159</v>
      </c>
      <c r="G5" s="93" t="s">
        <v>68</v>
      </c>
    </row>
    <row r="6" spans="1:7" ht="51.75">
      <c r="A6" s="106">
        <v>1</v>
      </c>
      <c r="B6" s="107" t="s">
        <v>113</v>
      </c>
      <c r="C6" s="108" t="s">
        <v>25</v>
      </c>
      <c r="D6" s="108">
        <v>93</v>
      </c>
      <c r="E6" s="108">
        <v>93</v>
      </c>
      <c r="F6" s="103">
        <v>100</v>
      </c>
      <c r="G6" s="89"/>
    </row>
    <row r="7" spans="1:7" ht="39">
      <c r="A7" s="106">
        <v>2</v>
      </c>
      <c r="B7" s="107" t="s">
        <v>114</v>
      </c>
      <c r="C7" s="108" t="s">
        <v>25</v>
      </c>
      <c r="D7" s="108">
        <v>60</v>
      </c>
      <c r="E7" s="108">
        <v>60</v>
      </c>
      <c r="F7" s="103">
        <v>100</v>
      </c>
      <c r="G7" s="23"/>
    </row>
    <row r="8" spans="1:7" ht="39">
      <c r="A8" s="109">
        <v>3</v>
      </c>
      <c r="B8" s="107" t="s">
        <v>115</v>
      </c>
      <c r="C8" s="108" t="s">
        <v>118</v>
      </c>
      <c r="D8" s="108">
        <v>90.8</v>
      </c>
      <c r="E8" s="108">
        <v>155</v>
      </c>
      <c r="F8" s="110">
        <v>58.6</v>
      </c>
      <c r="G8" s="23"/>
    </row>
    <row r="9" spans="1:7" ht="25.5">
      <c r="A9" s="109">
        <v>4</v>
      </c>
      <c r="B9" s="107" t="s">
        <v>116</v>
      </c>
      <c r="C9" s="108" t="s">
        <v>118</v>
      </c>
      <c r="D9" s="111">
        <v>156.4</v>
      </c>
      <c r="E9" s="112">
        <v>156.4</v>
      </c>
      <c r="F9" s="110">
        <v>100</v>
      </c>
      <c r="G9" s="23"/>
    </row>
    <row r="10" spans="1:7" ht="39">
      <c r="A10" s="109">
        <v>5</v>
      </c>
      <c r="B10" s="113" t="s">
        <v>117</v>
      </c>
      <c r="C10" s="114" t="s">
        <v>25</v>
      </c>
      <c r="D10" s="115">
        <v>1.45</v>
      </c>
      <c r="E10" s="115">
        <v>1.45</v>
      </c>
      <c r="F10" s="103">
        <v>100</v>
      </c>
      <c r="G10" s="23"/>
    </row>
    <row r="11" spans="1:7" ht="13.5">
      <c r="A11" s="94" t="s">
        <v>2</v>
      </c>
      <c r="B11" s="95"/>
      <c r="C11" s="95"/>
      <c r="D11" s="95"/>
      <c r="E11" s="95"/>
      <c r="F11" s="95"/>
      <c r="G11" s="96"/>
    </row>
    <row r="12" spans="1:7" ht="13.5">
      <c r="A12" s="94">
        <v>5</v>
      </c>
      <c r="B12" s="95"/>
      <c r="C12" s="95"/>
      <c r="D12" s="95"/>
      <c r="E12" s="95"/>
      <c r="F12" s="95"/>
      <c r="G12" s="96"/>
    </row>
    <row r="13" spans="1:7" ht="13.5">
      <c r="A13" s="94"/>
      <c r="B13" s="95" t="s">
        <v>75</v>
      </c>
      <c r="C13" s="95"/>
      <c r="D13" s="95"/>
      <c r="E13" s="95"/>
      <c r="F13" s="95">
        <v>458.6</v>
      </c>
      <c r="G13" s="96"/>
    </row>
    <row r="14" spans="1:7" ht="21" customHeight="1" thickBot="1">
      <c r="A14" s="513" t="s">
        <v>76</v>
      </c>
      <c r="B14" s="514"/>
      <c r="C14" s="514"/>
      <c r="D14" s="514"/>
      <c r="E14" s="514"/>
      <c r="F14" s="515"/>
      <c r="G14" s="97">
        <f>F13/A12</f>
        <v>91.72</v>
      </c>
    </row>
    <row r="15" spans="1:7" ht="31.5" customHeight="1">
      <c r="A15" s="512" t="s">
        <v>161</v>
      </c>
      <c r="B15" s="512"/>
      <c r="C15" s="512"/>
      <c r="D15" s="512"/>
      <c r="E15" s="512"/>
      <c r="F15" s="512"/>
      <c r="G15" s="512"/>
    </row>
    <row r="16" spans="1:7" ht="19.5" customHeight="1" thickBot="1">
      <c r="A16" s="517" t="s">
        <v>136</v>
      </c>
      <c r="B16" s="517"/>
      <c r="C16" s="517"/>
      <c r="D16" s="517"/>
      <c r="E16" s="517"/>
      <c r="F16" s="517"/>
      <c r="G16" s="517"/>
    </row>
    <row r="17" spans="1:7" ht="105.75" customHeight="1">
      <c r="A17" s="90"/>
      <c r="B17" s="490" t="s">
        <v>83</v>
      </c>
      <c r="C17" s="490"/>
      <c r="D17" s="507" t="s">
        <v>84</v>
      </c>
      <c r="E17" s="507"/>
      <c r="F17" s="507" t="s">
        <v>85</v>
      </c>
      <c r="G17" s="508"/>
    </row>
    <row r="18" spans="1:7" ht="143.25" customHeight="1">
      <c r="A18" s="197">
        <v>1</v>
      </c>
      <c r="B18" s="498" t="s">
        <v>173</v>
      </c>
      <c r="C18" s="499"/>
      <c r="D18" s="501">
        <v>1</v>
      </c>
      <c r="E18" s="502"/>
      <c r="F18" s="476"/>
      <c r="G18" s="477"/>
    </row>
    <row r="19" spans="1:7" ht="57.75" customHeight="1">
      <c r="A19" s="197">
        <v>2</v>
      </c>
      <c r="B19" s="498" t="s">
        <v>172</v>
      </c>
      <c r="C19" s="499"/>
      <c r="D19" s="538">
        <v>1</v>
      </c>
      <c r="E19" s="539"/>
      <c r="F19" s="503"/>
      <c r="G19" s="504"/>
    </row>
    <row r="20" spans="1:7" ht="82.5" customHeight="1">
      <c r="A20" s="197">
        <v>3</v>
      </c>
      <c r="B20" s="498" t="s">
        <v>215</v>
      </c>
      <c r="C20" s="499"/>
      <c r="D20" s="500">
        <v>1</v>
      </c>
      <c r="E20" s="500"/>
      <c r="F20" s="476"/>
      <c r="G20" s="477"/>
    </row>
    <row r="21" spans="1:7" ht="13.5">
      <c r="A21" s="94">
        <v>3</v>
      </c>
      <c r="B21" s="536"/>
      <c r="C21" s="536"/>
      <c r="D21" s="537"/>
      <c r="E21" s="537"/>
      <c r="F21" s="476"/>
      <c r="G21" s="477"/>
    </row>
    <row r="22" spans="1:7" ht="15.75" customHeight="1">
      <c r="A22" s="98"/>
      <c r="B22" s="492" t="s">
        <v>163</v>
      </c>
      <c r="C22" s="492"/>
      <c r="D22" s="493">
        <f>SUM(D18:D21)*100</f>
        <v>300</v>
      </c>
      <c r="E22" s="493"/>
      <c r="F22" s="476"/>
      <c r="G22" s="477"/>
    </row>
    <row r="23" spans="1:7" ht="30" customHeight="1" thickBot="1">
      <c r="A23" s="494" t="s">
        <v>87</v>
      </c>
      <c r="B23" s="495"/>
      <c r="C23" s="495"/>
      <c r="D23" s="495"/>
      <c r="E23" s="495"/>
      <c r="F23" s="496">
        <f>D22/A21</f>
        <v>100</v>
      </c>
      <c r="G23" s="497"/>
    </row>
    <row r="24" spans="1:7" ht="17.25" customHeight="1" thickBot="1">
      <c r="A24" s="99"/>
      <c r="B24" s="99"/>
      <c r="C24" s="99"/>
      <c r="D24" s="99"/>
      <c r="E24" s="100"/>
      <c r="F24" s="101"/>
      <c r="G24" s="101"/>
    </row>
    <row r="25" spans="1:7" ht="15.75" customHeight="1">
      <c r="A25" s="80" t="s">
        <v>137</v>
      </c>
      <c r="B25" s="81"/>
      <c r="C25" s="81"/>
      <c r="D25" s="81"/>
      <c r="E25" s="81"/>
      <c r="F25" s="81"/>
      <c r="G25" s="82"/>
    </row>
    <row r="26" spans="1:7" ht="17.25" customHeight="1">
      <c r="A26" s="482" t="s">
        <v>138</v>
      </c>
      <c r="B26" s="483"/>
      <c r="C26" s="483"/>
      <c r="D26" s="483"/>
      <c r="E26" s="483"/>
      <c r="F26" s="483"/>
      <c r="G26" s="83">
        <f>0.8*G14+0.2*F23</f>
        <v>93.376</v>
      </c>
    </row>
    <row r="27" spans="1:7" ht="21.75" customHeight="1" thickBot="1">
      <c r="A27" s="484" t="s">
        <v>139</v>
      </c>
      <c r="B27" s="485"/>
      <c r="C27" s="485"/>
      <c r="D27" s="485"/>
      <c r="E27" s="485"/>
      <c r="F27" s="485"/>
      <c r="G27" s="83">
        <f>G14</f>
        <v>91.72</v>
      </c>
    </row>
    <row r="28" spans="1:7" ht="14.25" thickBot="1">
      <c r="A28" s="79"/>
      <c r="B28" s="79"/>
      <c r="C28" s="79"/>
      <c r="D28" s="79"/>
      <c r="E28" s="79"/>
      <c r="F28" s="79"/>
      <c r="G28" s="79"/>
    </row>
    <row r="29" spans="1:7" ht="30" customHeight="1" thickBot="1">
      <c r="A29" s="486" t="s">
        <v>140</v>
      </c>
      <c r="B29" s="487"/>
      <c r="C29" s="487"/>
      <c r="D29" s="487"/>
      <c r="E29" s="487"/>
      <c r="F29" s="488"/>
      <c r="G29" s="79"/>
    </row>
    <row r="30" spans="1:7" ht="13.5" customHeight="1">
      <c r="A30" s="489" t="s">
        <v>92</v>
      </c>
      <c r="B30" s="490"/>
      <c r="C30" s="490"/>
      <c r="D30" s="490" t="s">
        <v>141</v>
      </c>
      <c r="E30" s="490"/>
      <c r="F30" s="491"/>
      <c r="G30" s="79"/>
    </row>
    <row r="31" spans="1:7" ht="13.5">
      <c r="A31" s="474" t="s">
        <v>94</v>
      </c>
      <c r="B31" s="475"/>
      <c r="C31" s="475"/>
      <c r="D31" s="476" t="s">
        <v>95</v>
      </c>
      <c r="E31" s="476"/>
      <c r="F31" s="477"/>
      <c r="G31" s="79"/>
    </row>
    <row r="32" spans="1:7" ht="13.5">
      <c r="A32" s="474" t="s">
        <v>96</v>
      </c>
      <c r="B32" s="475"/>
      <c r="C32" s="475"/>
      <c r="D32" s="476" t="s">
        <v>97</v>
      </c>
      <c r="E32" s="476"/>
      <c r="F32" s="477"/>
      <c r="G32" s="79"/>
    </row>
    <row r="33" spans="1:7" ht="14.25" thickBot="1">
      <c r="A33" s="478" t="s">
        <v>98</v>
      </c>
      <c r="B33" s="479"/>
      <c r="C33" s="479"/>
      <c r="D33" s="480" t="s">
        <v>99</v>
      </c>
      <c r="E33" s="480"/>
      <c r="F33" s="481"/>
      <c r="G33" s="79"/>
    </row>
    <row r="34" spans="1:6" ht="17.25" customHeight="1">
      <c r="A34" s="473"/>
      <c r="B34" s="473"/>
      <c r="C34" s="473"/>
      <c r="D34" s="473"/>
      <c r="E34" s="473"/>
      <c r="F34" s="473"/>
    </row>
    <row r="35" spans="1:7" ht="47.25" customHeight="1">
      <c r="A35" s="473" t="s">
        <v>142</v>
      </c>
      <c r="B35" s="473"/>
      <c r="C35" s="473"/>
      <c r="D35" s="473"/>
      <c r="E35" s="473"/>
      <c r="F35" s="473"/>
      <c r="G35" s="227"/>
    </row>
    <row r="36" spans="1:6" ht="13.5">
      <c r="A36" s="473"/>
      <c r="B36" s="473"/>
      <c r="C36" s="473"/>
      <c r="D36" s="473"/>
      <c r="E36" s="473"/>
      <c r="F36" s="473"/>
    </row>
  </sheetData>
  <sheetProtection/>
  <mergeCells count="40">
    <mergeCell ref="A34:F34"/>
    <mergeCell ref="A35:F35"/>
    <mergeCell ref="A36:F36"/>
    <mergeCell ref="A31:C31"/>
    <mergeCell ref="D31:F31"/>
    <mergeCell ref="A32:C32"/>
    <mergeCell ref="D32:F32"/>
    <mergeCell ref="A33:C33"/>
    <mergeCell ref="D33:F33"/>
    <mergeCell ref="A23:E23"/>
    <mergeCell ref="F23:G23"/>
    <mergeCell ref="A26:F26"/>
    <mergeCell ref="A27:F27"/>
    <mergeCell ref="A29:F29"/>
    <mergeCell ref="A30:C30"/>
    <mergeCell ref="D30:F30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A2:G2"/>
    <mergeCell ref="A3:G3"/>
    <mergeCell ref="A4:G4"/>
    <mergeCell ref="A14:F14"/>
    <mergeCell ref="A15:G15"/>
    <mergeCell ref="A16:G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Мужичкова Елена Владимировна</cp:lastModifiedBy>
  <cp:lastPrinted>2017-03-02T09:19:29Z</cp:lastPrinted>
  <dcterms:created xsi:type="dcterms:W3CDTF">2011-03-11T07:20:03Z</dcterms:created>
  <dcterms:modified xsi:type="dcterms:W3CDTF">2017-03-29T07:44:01Z</dcterms:modified>
  <cp:category/>
  <cp:version/>
  <cp:contentType/>
  <cp:contentStatus/>
</cp:coreProperties>
</file>