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70" windowWidth="28365" windowHeight="12255" activeTab="0"/>
  </bookViews>
  <sheets>
    <sheet name="ФОРМА" sheetId="1" r:id="rId1"/>
  </sheets>
  <definedNames>
    <definedName name="_xlnm.Print_Titles" localSheetId="0">'ФОРМА'!$5:$8</definedName>
    <definedName name="_xlnm.Print_Area" localSheetId="0">'ФОРМА'!$A$1:$T$68</definedName>
  </definedNames>
  <calcPr fullCalcOnLoad="1"/>
</workbook>
</file>

<file path=xl/sharedStrings.xml><?xml version="1.0" encoding="utf-8"?>
<sst xmlns="http://schemas.openxmlformats.org/spreadsheetml/2006/main" count="191" uniqueCount="138">
  <si>
    <t>Федеральный бюджет</t>
  </si>
  <si>
    <t>Областной бюджет</t>
  </si>
  <si>
    <t>наименование субъекта РФ</t>
  </si>
  <si>
    <t>Общая сумма</t>
  </si>
  <si>
    <t>%</t>
  </si>
  <si>
    <t>Код классификации расходов федерального бюджета</t>
  </si>
  <si>
    <t>ЦСР</t>
  </si>
  <si>
    <t>2</t>
  </si>
  <si>
    <t>№</t>
  </si>
  <si>
    <t>Наименование мероприятия, 
на реализацию которого предоставляется субсидия</t>
  </si>
  <si>
    <t xml:space="preserve">                   Отчет о реализации мероприятий государственных программ Российской Федерации</t>
  </si>
  <si>
    <t>тыс. рублей</t>
  </si>
  <si>
    <t>Рз, Пр</t>
  </si>
  <si>
    <t>Финансирование мероприятия, 
всего</t>
  </si>
  <si>
    <t>Профинан-сировано (поступило средств из ФБ)</t>
  </si>
  <si>
    <t>Фактический расход</t>
  </si>
  <si>
    <t>Фактически предусмотрено 
на текущий год</t>
  </si>
  <si>
    <t>отчетный период
(нарастающим итогом, 
без учета остатков прошлых лет)</t>
  </si>
  <si>
    <t>в том числе по источникам:</t>
  </si>
  <si>
    <t>6=10+13+16+19</t>
  </si>
  <si>
    <t>5=9+12+15+18</t>
  </si>
  <si>
    <t>Фактически выделено 
на текущий год 
(по ФБ - профи-нансировано)</t>
  </si>
  <si>
    <t>%
от профи-нанси-ровано</t>
  </si>
  <si>
    <t>Калужская область</t>
  </si>
  <si>
    <t>10 06</t>
  </si>
  <si>
    <t>03 11</t>
  </si>
  <si>
    <t>11 03</t>
  </si>
  <si>
    <t>04 12</t>
  </si>
  <si>
    <t>04 05</t>
  </si>
  <si>
    <t>Государственная программа Российской Федерации "Развитие здравоохранения"</t>
  </si>
  <si>
    <t xml:space="preserve">Государственная программа Российской Федерации "Социальная поддержка граждан"
</t>
  </si>
  <si>
    <t>10 04</t>
  </si>
  <si>
    <t xml:space="preserve">Государственная программа Российской Федерации "Доступная среда" на 2011 - 2015 годы  </t>
  </si>
  <si>
    <t>Государственная программа Российской Федерации "Развитие физической культуры и спорта"</t>
  </si>
  <si>
    <t>Государственная программа Российской Федерации "Экономическое развитие и инновационная экономика"</t>
  </si>
  <si>
    <t>Государственная программа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</t>
  </si>
  <si>
    <t>05 02</t>
  </si>
  <si>
    <t xml:space="preserve">10 03 </t>
  </si>
  <si>
    <t xml:space="preserve">Государственная программа Российской Федерации "Обеспечение доступным и комфортным жильем и коммунальными услугами граждан Российской Федерации" </t>
  </si>
  <si>
    <t>10 03</t>
  </si>
  <si>
    <t>Субсидии на мероприятия федеральной целевой программы "Развитие водохозяйственного комплекса Российской Федерации в 2012 - 2020 годах"</t>
  </si>
  <si>
    <t>04 06</t>
  </si>
  <si>
    <t>13 2 02 50810</t>
  </si>
  <si>
    <t>Государственная программа Российской Федерации "Воспроизводство и использование природных ресурсов"</t>
  </si>
  <si>
    <t>01</t>
  </si>
  <si>
    <t>03</t>
  </si>
  <si>
    <t>03 3 04 50840</t>
  </si>
  <si>
    <t>04</t>
  </si>
  <si>
    <t>05</t>
  </si>
  <si>
    <t>14 03</t>
  </si>
  <si>
    <t>02</t>
  </si>
  <si>
    <t>Государственная программа Российской Федерации "Развитие образования" на 2013-2020 годы</t>
  </si>
  <si>
    <t>07 02</t>
  </si>
  <si>
    <t>Государственная программа Российской Федерации "Развитие культуры и туризма" на 2013 - 2020 годы</t>
  </si>
  <si>
    <t>11</t>
  </si>
  <si>
    <t>Государственная программа Российской Федерации "Развитие рыбохозяйственного комплекса"</t>
  </si>
  <si>
    <t xml:space="preserve">04 05 </t>
  </si>
  <si>
    <t>08 01</t>
  </si>
  <si>
    <t>Государственная программа Российской Федерации "Развитие науки и технологий" на 2013-2020 годы</t>
  </si>
  <si>
    <t>14 3 04 55250</t>
  </si>
  <si>
    <t>15 2 01 55270</t>
  </si>
  <si>
    <t>11 4 03 55190</t>
  </si>
  <si>
    <t>09 09</t>
  </si>
  <si>
    <t>26 5 04 55260</t>
  </si>
  <si>
    <t>Субсидии на возмещение части затрат на приобретение элитных семян</t>
  </si>
  <si>
    <t>Субсидии на возмещение части затрат на закладку и уход за многолетними плодовыми и ягодными насаждениями</t>
  </si>
  <si>
    <t>Субсидии на 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</si>
  <si>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</si>
  <si>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1 килограмм реализованного и (или) отгруженного на собственную переработку молока</t>
  </si>
  <si>
    <t>Субсидии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продукции животноводства</t>
  </si>
  <si>
    <t>Субсидии на возмещение части процентной ставки по инвестиционным кредитам (займам) на строительство и реконструкцию объектов для молочного скотоводства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</si>
  <si>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</si>
  <si>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Субсидии на поддержку племенного крупного рогатого скота молочного направления</t>
  </si>
  <si>
    <t>Субсидии на грантовую поддержку сельскохозяйственных потребительских кооперативов для развития материально-технической базы</t>
  </si>
  <si>
    <t>Субсидии на возмещение части процентной ставки по инвестиционным кредитам на строительство и реконструкцию объектов мясного скотоводства</t>
  </si>
  <si>
    <t>Субсидии на поддержку начинающих фермеров</t>
  </si>
  <si>
    <t>Субсидии на развитие семейных животноводческих ферм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</si>
  <si>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</si>
  <si>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11 01 </t>
  </si>
  <si>
    <t xml:space="preserve">Субсидии на реализацию отдельных мероприятий государственной программы Российской Федерации "Развитие здравоохранения" </t>
  </si>
  <si>
    <t xml:space="preserve">Субсидии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</t>
  </si>
  <si>
    <t>08 6 05 50860</t>
  </si>
  <si>
    <t>Государственная программа Российской Федерации "Обеспечение общественного порядка и противодействие преступности"</t>
  </si>
  <si>
    <t>08</t>
  </si>
  <si>
    <t>Государственная программа Российской Федерации "Реализация государственной национальной политики"</t>
  </si>
  <si>
    <t xml:space="preserve">Субсидии на реализацию мероприятий по укреплению единства российской нации и этнокультурному развитию народов России
</t>
  </si>
  <si>
    <t>46 2 01 55160</t>
  </si>
  <si>
    <t xml:space="preserve">Субсидии на 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
</t>
  </si>
  <si>
    <t>28 6 99 50160</t>
  </si>
  <si>
    <t>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</si>
  <si>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02 2 02 55380</t>
  </si>
  <si>
    <t xml:space="preserve">Субсидии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 в субъектах Российской Федерации </t>
  </si>
  <si>
    <t>07 09</t>
  </si>
  <si>
    <t>02 5 04 55340</t>
  </si>
  <si>
    <t xml:space="preserve">Субсидии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
нормативно-методической базы и поддержки инициативных проектов </t>
  </si>
  <si>
    <t>02 2 П2 55200</t>
  </si>
  <si>
    <t>Субсидии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</si>
  <si>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</si>
  <si>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02 2 В1 50970</t>
  </si>
  <si>
    <t>04 2 02 50270</t>
  </si>
  <si>
    <t>07 04</t>
  </si>
  <si>
    <t>Субсидии на мероприятия государственной программы Российской Федерации "Доступная среда" на 2011 - 2020 годы</t>
  </si>
  <si>
    <t>Субсидии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</si>
  <si>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01 1 19 54020</t>
  </si>
  <si>
    <t>01 1 35 53820</t>
  </si>
  <si>
    <t>25 1 В3 55430</t>
  </si>
  <si>
    <t>25 2 В2 55440</t>
  </si>
  <si>
    <t>25 1 В1 55410</t>
  </si>
  <si>
    <t>25 1 В2 55420</t>
  </si>
  <si>
    <t>25 С 03 55670</t>
  </si>
  <si>
    <t>25 С 01 55670</t>
  </si>
  <si>
    <t>25 С 02 55670</t>
  </si>
  <si>
    <t>Субсидии на реализацию мероприятий по устойчивому развитию сельских территорий</t>
  </si>
  <si>
    <t xml:space="preserve">Субсидии сельскохозяйственным товаропроизводителям на возмещение части затрат на уплату процентов по кредитам, полученным в российских кредитных организациях, на развитие аквакультуры (рыбоводство) и товарного осетроводства 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</si>
  <si>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</si>
  <si>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05 1 11 54970</t>
  </si>
  <si>
    <t xml:space="preserve">Субсидии на реализацию мероприятий по обеспечению жильем молодых семей 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</si>
  <si>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</si>
  <si>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 xml:space="preserve">Субсидии на мероприятия государственной программы Российской Федерации "Доступная среда" на 2011 - 2020 годы
 </t>
  </si>
  <si>
    <t xml:space="preserve">Субсидия на поддержку отрасли культуры
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</si>
  <si>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</si>
  <si>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11 4 03 55170</t>
  </si>
  <si>
    <t>11 4 03 54670</t>
  </si>
  <si>
    <t>Субсидии на поддержку творческой деятельности и техническое оснащение детских и кукольных театров</t>
  </si>
  <si>
    <t>* - информация будет уточняться.</t>
  </si>
  <si>
    <t>09 02</t>
  </si>
  <si>
    <t>01 1 04 R6740</t>
  </si>
  <si>
    <t xml:space="preserve">Субсидия, предоставляемая в 2018 году бюджетам субъектов Российской Федерации на софинансирование государственных программ, содержащих мероприятия по развитию материально-технической базы детских поликлинник и детских поликлиннических отделений медицинских организаций </t>
  </si>
  <si>
    <t>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за счет средств резервного фонда Правительства Российской Федерации</t>
  </si>
  <si>
    <t>15 2 5527F</t>
  </si>
  <si>
    <t>Субсидии на поддержку племенного крупного рогатого скота мясного направления</t>
  </si>
  <si>
    <t xml:space="preserve">04 1 02 50270 </t>
  </si>
  <si>
    <t>2018 год</t>
  </si>
  <si>
    <t>Бюджеты МО</t>
  </si>
  <si>
    <t>Прочие источники*</t>
  </si>
  <si>
    <t>04 09</t>
  </si>
  <si>
    <t>Субсидии на поддержку племенного животноводства</t>
  </si>
  <si>
    <t>Субсидии на содержание товарного поголовья коров специализированных мясных пород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</si>
</sst>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#,##0.000"/>
    <numFmt numFmtId="179" formatCode="0.0"/>
    <numFmt numFmtId="180" formatCode="0.00;[Red]0.00"/>
    <numFmt numFmtId="181" formatCode="_-* #,##0.00000_р_._-;\-* #,##0.00000_р_._-;_-* &quot;-&quot;??_р_._-;_-@_-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0.000%"/>
    <numFmt numFmtId="187" formatCode="0.0000%"/>
    <numFmt numFmtId="188" formatCode="0.000"/>
    <numFmt numFmtId="189" formatCode="_-* #,##0.000000_р_._-;\-* #,##0.000000_р_._-;_-* &quot;-&quot;??_р_._-;_-@_-"/>
    <numFmt numFmtId="190" formatCode="0.0000"/>
    <numFmt numFmtId="191" formatCode="[$-FC19]d\ mmmm\ yyyy\ &quot;г.&quot;"/>
  </numFmts>
  <fonts count="61">
    <font>
      <sz val="14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3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Alignment="1">
      <alignment wrapText="1"/>
    </xf>
    <xf numFmtId="172" fontId="7" fillId="0" borderId="0" xfId="0" applyNumberFormat="1" applyFont="1" applyFill="1" applyBorder="1" applyAlignment="1">
      <alignment wrapText="1"/>
    </xf>
    <xf numFmtId="172" fontId="2" fillId="0" borderId="0" xfId="0" applyNumberFormat="1" applyFont="1" applyFill="1" applyAlignment="1">
      <alignment vertical="top" wrapText="1"/>
    </xf>
    <xf numFmtId="172" fontId="8" fillId="0" borderId="0" xfId="0" applyNumberFormat="1" applyFont="1" applyFill="1" applyBorder="1" applyAlignment="1">
      <alignment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7" fillId="0" borderId="0" xfId="0" applyNumberFormat="1" applyFont="1" applyFill="1" applyAlignment="1">
      <alignment wrapText="1"/>
    </xf>
    <xf numFmtId="172" fontId="4" fillId="0" borderId="0" xfId="0" applyNumberFormat="1" applyFont="1" applyFill="1" applyAlignment="1">
      <alignment vertical="top" wrapText="1"/>
    </xf>
    <xf numFmtId="9" fontId="8" fillId="0" borderId="0" xfId="0" applyNumberFormat="1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9" fontId="12" fillId="0" borderId="0" xfId="0" applyNumberFormat="1" applyFont="1" applyFill="1" applyAlignment="1">
      <alignment vertical="top" wrapText="1"/>
    </xf>
    <xf numFmtId="9" fontId="13" fillId="0" borderId="14" xfId="0" applyNumberFormat="1" applyFont="1" applyFill="1" applyBorder="1" applyAlignment="1">
      <alignment horizontal="center" vertical="top" wrapText="1"/>
    </xf>
    <xf numFmtId="9" fontId="14" fillId="0" borderId="0" xfId="0" applyNumberFormat="1" applyFont="1" applyFill="1" applyBorder="1" applyAlignment="1">
      <alignment wrapText="1"/>
    </xf>
    <xf numFmtId="9" fontId="14" fillId="0" borderId="0" xfId="0" applyNumberFormat="1" applyFont="1" applyFill="1" applyAlignment="1">
      <alignment horizontal="center" wrapText="1"/>
    </xf>
    <xf numFmtId="9" fontId="15" fillId="0" borderId="0" xfId="0" applyNumberFormat="1" applyFont="1" applyFill="1" applyAlignment="1">
      <alignment horizontal="center" vertical="top" wrapText="1"/>
    </xf>
    <xf numFmtId="9" fontId="16" fillId="0" borderId="0" xfId="0" applyNumberFormat="1" applyFont="1" applyFill="1" applyAlignment="1">
      <alignment horizontal="right" vertical="top"/>
    </xf>
    <xf numFmtId="9" fontId="17" fillId="0" borderId="0" xfId="0" applyNumberFormat="1" applyFont="1" applyFill="1" applyAlignment="1">
      <alignment horizontal="center" vertical="top" wrapText="1"/>
    </xf>
    <xf numFmtId="9" fontId="4" fillId="0" borderId="0" xfId="0" applyNumberFormat="1" applyFont="1" applyFill="1" applyAlignment="1">
      <alignment horizontal="right" vertical="top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9" fontId="13" fillId="0" borderId="18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top" wrapText="1"/>
    </xf>
    <xf numFmtId="49" fontId="1" fillId="0" borderId="21" xfId="0" applyNumberFormat="1" applyFont="1" applyFill="1" applyBorder="1" applyAlignment="1">
      <alignment vertical="top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7" fontId="4" fillId="0" borderId="23" xfId="63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177" fontId="4" fillId="0" borderId="25" xfId="63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172" fontId="4" fillId="0" borderId="29" xfId="0" applyNumberFormat="1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172" fontId="10" fillId="34" borderId="30" xfId="0" applyNumberFormat="1" applyFont="1" applyFill="1" applyBorder="1" applyAlignment="1">
      <alignment horizontal="center" vertical="center" wrapText="1"/>
    </xf>
    <xf numFmtId="172" fontId="10" fillId="34" borderId="31" xfId="0" applyNumberFormat="1" applyFont="1" applyFill="1" applyBorder="1" applyAlignment="1">
      <alignment horizontal="center" vertical="center" wrapText="1"/>
    </xf>
    <xf numFmtId="172" fontId="10" fillId="34" borderId="32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top" wrapText="1"/>
    </xf>
    <xf numFmtId="172" fontId="10" fillId="34" borderId="33" xfId="0" applyNumberFormat="1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top" wrapText="1"/>
    </xf>
    <xf numFmtId="49" fontId="1" fillId="34" borderId="31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172" fontId="1" fillId="34" borderId="0" xfId="0" applyNumberFormat="1" applyFont="1" applyFill="1" applyAlignment="1">
      <alignment vertical="top" wrapText="1"/>
    </xf>
    <xf numFmtId="172" fontId="10" fillId="34" borderId="10" xfId="0" applyNumberFormat="1" applyFont="1" applyFill="1" applyBorder="1" applyAlignment="1">
      <alignment horizontal="center" vertical="center" wrapText="1"/>
    </xf>
    <xf numFmtId="172" fontId="11" fillId="34" borderId="30" xfId="0" applyNumberFormat="1" applyFont="1" applyFill="1" applyBorder="1" applyAlignment="1">
      <alignment horizontal="center" vertical="center" wrapText="1"/>
    </xf>
    <xf numFmtId="172" fontId="11" fillId="34" borderId="31" xfId="0" applyNumberFormat="1" applyFont="1" applyFill="1" applyBorder="1" applyAlignment="1">
      <alignment horizontal="center" vertical="center" wrapText="1"/>
    </xf>
    <xf numFmtId="172" fontId="11" fillId="34" borderId="3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vertical="top" wrapText="1"/>
    </xf>
    <xf numFmtId="49" fontId="1" fillId="34" borderId="36" xfId="0" applyNumberFormat="1" applyFont="1" applyFill="1" applyBorder="1" applyAlignment="1">
      <alignment horizontal="center" vertical="center" wrapText="1"/>
    </xf>
    <xf numFmtId="1" fontId="1" fillId="34" borderId="36" xfId="0" applyNumberFormat="1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left" vertical="center" wrapText="1"/>
    </xf>
    <xf numFmtId="0" fontId="10" fillId="34" borderId="39" xfId="0" applyNumberFormat="1" applyFont="1" applyFill="1" applyBorder="1" applyAlignment="1">
      <alignment horizontal="left" vertical="top" wrapText="1"/>
    </xf>
    <xf numFmtId="0" fontId="11" fillId="34" borderId="39" xfId="0" applyFont="1" applyFill="1" applyBorder="1" applyAlignment="1">
      <alignment horizontal="left" vertical="top" wrapText="1"/>
    </xf>
    <xf numFmtId="0" fontId="10" fillId="34" borderId="39" xfId="0" applyFont="1" applyFill="1" applyBorder="1" applyAlignment="1">
      <alignment horizontal="left" vertical="top" wrapText="1"/>
    </xf>
    <xf numFmtId="0" fontId="1" fillId="34" borderId="0" xfId="0" applyFont="1" applyFill="1" applyAlignment="1">
      <alignment horizontal="center" vertical="center" wrapText="1"/>
    </xf>
    <xf numFmtId="177" fontId="4" fillId="0" borderId="35" xfId="0" applyNumberFormat="1" applyFont="1" applyFill="1" applyBorder="1" applyAlignment="1">
      <alignment horizontal="center" vertical="center" wrapText="1"/>
    </xf>
    <xf numFmtId="172" fontId="10" fillId="34" borderId="40" xfId="0" applyNumberFormat="1" applyFont="1" applyFill="1" applyBorder="1" applyAlignment="1">
      <alignment horizontal="center" vertical="center" wrapText="1"/>
    </xf>
    <xf numFmtId="172" fontId="10" fillId="34" borderId="41" xfId="0" applyNumberFormat="1" applyFont="1" applyFill="1" applyBorder="1" applyAlignment="1">
      <alignment horizontal="center" vertical="center" wrapText="1"/>
    </xf>
    <xf numFmtId="0" fontId="10" fillId="34" borderId="39" xfId="0" applyNumberFormat="1" applyFont="1" applyFill="1" applyBorder="1" applyAlignment="1">
      <alignment horizontal="left" vertical="center" wrapText="1"/>
    </xf>
    <xf numFmtId="172" fontId="4" fillId="0" borderId="42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top" wrapText="1"/>
    </xf>
    <xf numFmtId="172" fontId="2" fillId="0" borderId="43" xfId="0" applyNumberFormat="1" applyFont="1" applyFill="1" applyBorder="1" applyAlignment="1">
      <alignment horizontal="center" vertical="top" wrapText="1"/>
    </xf>
    <xf numFmtId="172" fontId="2" fillId="0" borderId="21" xfId="0" applyNumberFormat="1" applyFont="1" applyFill="1" applyBorder="1" applyAlignment="1">
      <alignment horizontal="center" vertical="top" wrapText="1"/>
    </xf>
    <xf numFmtId="9" fontId="13" fillId="0" borderId="44" xfId="0" applyNumberFormat="1" applyFont="1" applyFill="1" applyBorder="1" applyAlignment="1">
      <alignment horizontal="center" vertical="top" wrapText="1"/>
    </xf>
    <xf numFmtId="49" fontId="4" fillId="34" borderId="36" xfId="0" applyNumberFormat="1" applyFont="1" applyFill="1" applyBorder="1" applyAlignment="1">
      <alignment horizontal="center" vertical="center"/>
    </xf>
    <xf numFmtId="0" fontId="11" fillId="34" borderId="39" xfId="0" applyNumberFormat="1" applyFont="1" applyFill="1" applyBorder="1" applyAlignment="1">
      <alignment horizontal="left" vertical="top" wrapText="1"/>
    </xf>
    <xf numFmtId="0" fontId="1" fillId="34" borderId="31" xfId="57" applyFont="1" applyFill="1" applyBorder="1" applyAlignment="1">
      <alignment horizontal="center" vertical="center" wrapText="1"/>
      <protection/>
    </xf>
    <xf numFmtId="0" fontId="1" fillId="34" borderId="45" xfId="57" applyFont="1" applyFill="1" applyBorder="1" applyAlignment="1">
      <alignment horizontal="center" vertical="center" wrapText="1"/>
      <protection/>
    </xf>
    <xf numFmtId="0" fontId="1" fillId="34" borderId="31" xfId="0" applyFont="1" applyFill="1" applyBorder="1" applyAlignment="1">
      <alignment horizontal="center" vertical="center" wrapText="1"/>
    </xf>
    <xf numFmtId="49" fontId="1" fillId="34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34" borderId="45" xfId="57" applyFont="1" applyFill="1" applyBorder="1" applyAlignment="1">
      <alignment horizontal="center" vertical="center"/>
      <protection/>
    </xf>
    <xf numFmtId="172" fontId="18" fillId="34" borderId="30" xfId="0" applyNumberFormat="1" applyFont="1" applyFill="1" applyBorder="1" applyAlignment="1">
      <alignment horizontal="center" vertical="center" wrapText="1"/>
    </xf>
    <xf numFmtId="172" fontId="18" fillId="34" borderId="31" xfId="0" applyNumberFormat="1" applyFont="1" applyFill="1" applyBorder="1" applyAlignment="1">
      <alignment horizontal="center" vertical="center" wrapText="1"/>
    </xf>
    <xf numFmtId="172" fontId="18" fillId="34" borderId="32" xfId="0" applyNumberFormat="1" applyFont="1" applyFill="1" applyBorder="1" applyAlignment="1">
      <alignment horizontal="center" vertical="center" wrapText="1"/>
    </xf>
    <xf numFmtId="172" fontId="8" fillId="34" borderId="31" xfId="0" applyNumberFormat="1" applyFont="1" applyFill="1" applyBorder="1" applyAlignment="1">
      <alignment horizontal="center" vertical="center" wrapText="1"/>
    </xf>
    <xf numFmtId="172" fontId="10" fillId="34" borderId="45" xfId="0" applyNumberFormat="1" applyFont="1" applyFill="1" applyBorder="1" applyAlignment="1">
      <alignment horizontal="center" vertical="center" wrapText="1"/>
    </xf>
    <xf numFmtId="172" fontId="10" fillId="34" borderId="46" xfId="0" applyNumberFormat="1" applyFont="1" applyFill="1" applyBorder="1" applyAlignment="1">
      <alignment horizontal="center" vertical="center" wrapText="1"/>
    </xf>
    <xf numFmtId="49" fontId="1" fillId="34" borderId="41" xfId="0" applyNumberFormat="1" applyFont="1" applyFill="1" applyBorder="1" applyAlignment="1">
      <alignment horizontal="center" vertical="center" wrapText="1"/>
    </xf>
    <xf numFmtId="0" fontId="59" fillId="34" borderId="36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left" vertical="center" wrapText="1"/>
    </xf>
    <xf numFmtId="49" fontId="4" fillId="34" borderId="36" xfId="0" applyNumberFormat="1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top" wrapText="1"/>
    </xf>
    <xf numFmtId="49" fontId="10" fillId="34" borderId="31" xfId="0" applyNumberFormat="1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172" fontId="11" fillId="34" borderId="10" xfId="0" applyNumberFormat="1" applyFont="1" applyFill="1" applyBorder="1" applyAlignment="1">
      <alignment horizontal="center" vertical="center" wrapText="1"/>
    </xf>
    <xf numFmtId="172" fontId="11" fillId="34" borderId="33" xfId="0" applyNumberFormat="1" applyFont="1" applyFill="1" applyBorder="1" applyAlignment="1">
      <alignment horizontal="center" vertical="center" wrapText="1"/>
    </xf>
    <xf numFmtId="172" fontId="10" fillId="34" borderId="47" xfId="0" applyNumberFormat="1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/>
    </xf>
    <xf numFmtId="0" fontId="11" fillId="34" borderId="49" xfId="0" applyFont="1" applyFill="1" applyBorder="1" applyAlignment="1">
      <alignment horizontal="left" vertical="top" wrapText="1"/>
    </xf>
    <xf numFmtId="0" fontId="1" fillId="34" borderId="50" xfId="0" applyFont="1" applyFill="1" applyBorder="1" applyAlignment="1">
      <alignment horizontal="center" vertical="center" wrapText="1"/>
    </xf>
    <xf numFmtId="49" fontId="1" fillId="34" borderId="51" xfId="0" applyNumberFormat="1" applyFont="1" applyFill="1" applyBorder="1" applyAlignment="1">
      <alignment horizontal="center" vertical="center" wrapText="1"/>
    </xf>
    <xf numFmtId="49" fontId="1" fillId="34" borderId="52" xfId="0" applyNumberFormat="1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left" vertical="top" wrapText="1"/>
    </xf>
    <xf numFmtId="172" fontId="10" fillId="34" borderId="50" xfId="0" applyNumberFormat="1" applyFont="1" applyFill="1" applyBorder="1" applyAlignment="1">
      <alignment horizontal="center" vertical="center" wrapText="1"/>
    </xf>
    <xf numFmtId="172" fontId="10" fillId="34" borderId="51" xfId="0" applyNumberFormat="1" applyFont="1" applyFill="1" applyBorder="1" applyAlignment="1">
      <alignment horizontal="center" vertical="center" wrapText="1"/>
    </xf>
    <xf numFmtId="172" fontId="10" fillId="34" borderId="54" xfId="0" applyNumberFormat="1" applyFont="1" applyFill="1" applyBorder="1" applyAlignment="1">
      <alignment horizontal="center" vertical="center" wrapText="1"/>
    </xf>
    <xf numFmtId="172" fontId="10" fillId="34" borderId="0" xfId="0" applyNumberFormat="1" applyFont="1" applyFill="1" applyAlignment="1">
      <alignment horizontal="center" vertical="center"/>
    </xf>
    <xf numFmtId="172" fontId="10" fillId="34" borderId="48" xfId="0" applyNumberFormat="1" applyFont="1" applyFill="1" applyBorder="1" applyAlignment="1">
      <alignment horizontal="center" vertical="center" wrapText="1"/>
    </xf>
    <xf numFmtId="172" fontId="60" fillId="34" borderId="30" xfId="58" applyNumberFormat="1" applyFont="1" applyFill="1" applyBorder="1" applyAlignment="1">
      <alignment horizontal="center" vertical="center" wrapText="1"/>
      <protection/>
    </xf>
    <xf numFmtId="172" fontId="60" fillId="34" borderId="31" xfId="58" applyNumberFormat="1" applyFont="1" applyFill="1" applyBorder="1" applyAlignment="1">
      <alignment horizontal="center" vertical="center" wrapText="1"/>
      <protection/>
    </xf>
    <xf numFmtId="172" fontId="60" fillId="34" borderId="32" xfId="58" applyNumberFormat="1" applyFont="1" applyFill="1" applyBorder="1" applyAlignment="1">
      <alignment horizontal="center" vertical="center" wrapText="1"/>
      <protection/>
    </xf>
    <xf numFmtId="172" fontId="22" fillId="34" borderId="31" xfId="58" applyNumberFormat="1" applyFont="1" applyFill="1" applyBorder="1" applyAlignment="1">
      <alignment horizontal="center" vertical="center" wrapText="1"/>
      <protection/>
    </xf>
    <xf numFmtId="172" fontId="22" fillId="34" borderId="32" xfId="0" applyNumberFormat="1" applyFont="1" applyFill="1" applyBorder="1" applyAlignment="1">
      <alignment horizontal="center" vertical="center" wrapText="1"/>
    </xf>
    <xf numFmtId="172" fontId="10" fillId="34" borderId="31" xfId="58" applyNumberFormat="1" applyFont="1" applyFill="1" applyBorder="1" applyAlignment="1">
      <alignment horizontal="center" vertical="center" wrapText="1"/>
      <protection/>
    </xf>
    <xf numFmtId="172" fontId="10" fillId="34" borderId="32" xfId="0" applyNumberFormat="1" applyFont="1" applyFill="1" applyBorder="1" applyAlignment="1">
      <alignment horizontal="center" vertical="center"/>
    </xf>
    <xf numFmtId="172" fontId="10" fillId="34" borderId="31" xfId="0" applyNumberFormat="1" applyFont="1" applyFill="1" applyBorder="1" applyAlignment="1">
      <alignment horizontal="center" vertical="center"/>
    </xf>
    <xf numFmtId="172" fontId="22" fillId="34" borderId="30" xfId="58" applyNumberFormat="1" applyFont="1" applyFill="1" applyBorder="1" applyAlignment="1">
      <alignment horizontal="center" vertical="center" wrapText="1"/>
      <protection/>
    </xf>
    <xf numFmtId="172" fontId="22" fillId="34" borderId="32" xfId="54" applyNumberFormat="1" applyFont="1" applyFill="1" applyBorder="1" applyAlignment="1">
      <alignment horizontal="center" vertical="center"/>
      <protection/>
    </xf>
    <xf numFmtId="172" fontId="20" fillId="34" borderId="30" xfId="0" applyNumberFormat="1" applyFont="1" applyFill="1" applyBorder="1" applyAlignment="1">
      <alignment horizontal="center" vertical="center" wrapText="1"/>
    </xf>
    <xf numFmtId="172" fontId="20" fillId="34" borderId="31" xfId="0" applyNumberFormat="1" applyFont="1" applyFill="1" applyBorder="1" applyAlignment="1">
      <alignment horizontal="center" vertical="center" wrapText="1"/>
    </xf>
    <xf numFmtId="172" fontId="20" fillId="34" borderId="32" xfId="0" applyNumberFormat="1" applyFont="1" applyFill="1" applyBorder="1" applyAlignment="1">
      <alignment horizontal="center" vertical="center" wrapText="1"/>
    </xf>
    <xf numFmtId="172" fontId="60" fillId="34" borderId="31" xfId="56" applyNumberFormat="1" applyFont="1" applyFill="1" applyBorder="1" applyAlignment="1">
      <alignment horizontal="center" vertical="center"/>
      <protection/>
    </xf>
    <xf numFmtId="172" fontId="22" fillId="34" borderId="30" xfId="57" applyNumberFormat="1" applyFont="1" applyFill="1" applyBorder="1" applyAlignment="1">
      <alignment horizontal="center" vertical="center" wrapText="1"/>
      <protection/>
    </xf>
    <xf numFmtId="172" fontId="22" fillId="34" borderId="31" xfId="57" applyNumberFormat="1" applyFont="1" applyFill="1" applyBorder="1" applyAlignment="1">
      <alignment horizontal="center" vertical="center" wrapText="1"/>
      <protection/>
    </xf>
    <xf numFmtId="172" fontId="10" fillId="34" borderId="30" xfId="66" applyNumberFormat="1" applyFont="1" applyFill="1" applyBorder="1" applyAlignment="1">
      <alignment horizontal="center" vertical="center" wrapText="1"/>
    </xf>
    <xf numFmtId="172" fontId="10" fillId="34" borderId="31" xfId="66" applyNumberFormat="1" applyFont="1" applyFill="1" applyBorder="1" applyAlignment="1">
      <alignment horizontal="center" vertical="center" wrapText="1"/>
    </xf>
    <xf numFmtId="172" fontId="10" fillId="34" borderId="32" xfId="66" applyNumberFormat="1" applyFont="1" applyFill="1" applyBorder="1" applyAlignment="1">
      <alignment horizontal="center" vertical="center" wrapText="1"/>
    </xf>
    <xf numFmtId="172" fontId="10" fillId="34" borderId="30" xfId="69" applyNumberFormat="1" applyFont="1" applyFill="1" applyBorder="1" applyAlignment="1">
      <alignment horizontal="center" vertical="center" wrapText="1"/>
    </xf>
    <xf numFmtId="172" fontId="10" fillId="34" borderId="31" xfId="69" applyNumberFormat="1" applyFont="1" applyFill="1" applyBorder="1" applyAlignment="1">
      <alignment horizontal="center" vertical="center" wrapText="1"/>
    </xf>
    <xf numFmtId="172" fontId="10" fillId="34" borderId="32" xfId="69" applyNumberFormat="1" applyFont="1" applyFill="1" applyBorder="1" applyAlignment="1">
      <alignment horizontal="center" vertical="center" wrapText="1"/>
    </xf>
    <xf numFmtId="172" fontId="22" fillId="34" borderId="32" xfId="58" applyNumberFormat="1" applyFont="1" applyFill="1" applyBorder="1" applyAlignment="1">
      <alignment horizontal="center" vertical="center" wrapText="1"/>
      <protection/>
    </xf>
    <xf numFmtId="172" fontId="10" fillId="34" borderId="30" xfId="0" applyNumberFormat="1" applyFont="1" applyFill="1" applyBorder="1" applyAlignment="1">
      <alignment horizontal="center" vertical="center"/>
    </xf>
    <xf numFmtId="177" fontId="10" fillId="34" borderId="36" xfId="0" applyNumberFormat="1" applyFont="1" applyFill="1" applyBorder="1" applyAlignment="1">
      <alignment horizontal="center" vertical="center" wrapText="1"/>
    </xf>
    <xf numFmtId="177" fontId="18" fillId="34" borderId="36" xfId="0" applyNumberFormat="1" applyFont="1" applyFill="1" applyBorder="1" applyAlignment="1">
      <alignment horizontal="center" vertical="center" wrapText="1"/>
    </xf>
    <xf numFmtId="177" fontId="10" fillId="34" borderId="36" xfId="63" applyNumberFormat="1" applyFont="1" applyFill="1" applyBorder="1" applyAlignment="1">
      <alignment horizontal="center" vertical="center" wrapText="1"/>
    </xf>
    <xf numFmtId="177" fontId="20" fillId="34" borderId="36" xfId="0" applyNumberFormat="1" applyFont="1" applyFill="1" applyBorder="1" applyAlignment="1">
      <alignment horizontal="center" vertical="center" wrapText="1"/>
    </xf>
    <xf numFmtId="177" fontId="11" fillId="34" borderId="36" xfId="0" applyNumberFormat="1" applyFont="1" applyFill="1" applyBorder="1" applyAlignment="1">
      <alignment horizontal="center" vertical="center" wrapText="1"/>
    </xf>
    <xf numFmtId="177" fontId="10" fillId="34" borderId="48" xfId="0" applyNumberFormat="1" applyFont="1" applyFill="1" applyBorder="1" applyAlignment="1">
      <alignment horizontal="center" vertical="center" wrapText="1"/>
    </xf>
    <xf numFmtId="177" fontId="10" fillId="34" borderId="52" xfId="0" applyNumberFormat="1" applyFont="1" applyFill="1" applyBorder="1" applyAlignment="1">
      <alignment horizontal="center" vertical="center" wrapText="1"/>
    </xf>
    <xf numFmtId="177" fontId="10" fillId="34" borderId="55" xfId="63" applyNumberFormat="1" applyFont="1" applyFill="1" applyBorder="1" applyAlignment="1">
      <alignment horizontal="center" vertical="center" wrapText="1"/>
    </xf>
    <xf numFmtId="177" fontId="10" fillId="34" borderId="55" xfId="0" applyNumberFormat="1" applyFont="1" applyFill="1" applyBorder="1" applyAlignment="1">
      <alignment horizontal="center" vertical="center" wrapText="1"/>
    </xf>
    <xf numFmtId="177" fontId="11" fillId="34" borderId="55" xfId="0" applyNumberFormat="1" applyFont="1" applyFill="1" applyBorder="1" applyAlignment="1">
      <alignment horizontal="center" vertical="center" wrapText="1"/>
    </xf>
    <xf numFmtId="177" fontId="10" fillId="34" borderId="56" xfId="63" applyNumberFormat="1" applyFont="1" applyFill="1" applyBorder="1" applyAlignment="1">
      <alignment horizontal="center" vertical="center" wrapText="1"/>
    </xf>
    <xf numFmtId="177" fontId="8" fillId="34" borderId="36" xfId="0" applyNumberFormat="1" applyFont="1" applyFill="1" applyBorder="1" applyAlignment="1">
      <alignment horizontal="center" vertical="center" wrapText="1"/>
    </xf>
    <xf numFmtId="177" fontId="8" fillId="34" borderId="55" xfId="0" applyNumberFormat="1" applyFont="1" applyFill="1" applyBorder="1" applyAlignment="1">
      <alignment horizontal="center" vertical="center" wrapText="1"/>
    </xf>
    <xf numFmtId="177" fontId="8" fillId="34" borderId="57" xfId="0" applyNumberFormat="1" applyFont="1" applyFill="1" applyBorder="1" applyAlignment="1">
      <alignment horizontal="center" vertical="center" wrapText="1"/>
    </xf>
    <xf numFmtId="177" fontId="8" fillId="34" borderId="56" xfId="0" applyNumberFormat="1" applyFont="1" applyFill="1" applyBorder="1" applyAlignment="1">
      <alignment horizontal="center" vertical="center" wrapText="1"/>
    </xf>
    <xf numFmtId="177" fontId="18" fillId="34" borderId="55" xfId="0" applyNumberFormat="1" applyFont="1" applyFill="1" applyBorder="1" applyAlignment="1">
      <alignment horizontal="center" vertical="center" wrapText="1"/>
    </xf>
    <xf numFmtId="177" fontId="10" fillId="34" borderId="57" xfId="0" applyNumberFormat="1" applyFont="1" applyFill="1" applyBorder="1" applyAlignment="1">
      <alignment horizontal="center" vertical="center" wrapText="1"/>
    </xf>
    <xf numFmtId="172" fontId="10" fillId="34" borderId="30" xfId="55" applyNumberFormat="1" applyFont="1" applyFill="1" applyBorder="1" applyAlignment="1">
      <alignment horizontal="center" vertical="center" wrapText="1"/>
      <protection/>
    </xf>
    <xf numFmtId="172" fontId="10" fillId="34" borderId="31" xfId="55" applyNumberFormat="1" applyFont="1" applyFill="1" applyBorder="1" applyAlignment="1">
      <alignment horizontal="center" vertical="center" wrapText="1"/>
      <protection/>
    </xf>
    <xf numFmtId="172" fontId="10" fillId="34" borderId="32" xfId="55" applyNumberFormat="1" applyFont="1" applyFill="1" applyBorder="1" applyAlignment="1">
      <alignment horizontal="center" vertical="center" wrapText="1"/>
      <protection/>
    </xf>
    <xf numFmtId="0" fontId="11" fillId="34" borderId="39" xfId="0" applyFont="1" applyFill="1" applyBorder="1" applyAlignment="1">
      <alignment horizontal="left" vertical="center" wrapText="1"/>
    </xf>
    <xf numFmtId="2" fontId="10" fillId="34" borderId="31" xfId="0" applyNumberFormat="1" applyFont="1" applyFill="1" applyBorder="1" applyAlignment="1">
      <alignment horizontal="center" vertical="center" wrapText="1"/>
    </xf>
    <xf numFmtId="172" fontId="4" fillId="0" borderId="43" xfId="0" applyNumberFormat="1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vertical="top" wrapText="1"/>
    </xf>
    <xf numFmtId="49" fontId="1" fillId="34" borderId="31" xfId="0" applyNumberFormat="1" applyFont="1" applyFill="1" applyBorder="1" applyAlignment="1">
      <alignment vertical="top" wrapText="1"/>
    </xf>
    <xf numFmtId="4" fontId="18" fillId="34" borderId="30" xfId="0" applyNumberFormat="1" applyFont="1" applyFill="1" applyBorder="1" applyAlignment="1">
      <alignment horizontal="center" vertical="center" wrapText="1"/>
    </xf>
    <xf numFmtId="4" fontId="18" fillId="34" borderId="31" xfId="0" applyNumberFormat="1" applyFont="1" applyFill="1" applyBorder="1" applyAlignment="1">
      <alignment horizontal="center" vertical="center" wrapText="1"/>
    </xf>
    <xf numFmtId="9" fontId="19" fillId="34" borderId="36" xfId="0" applyNumberFormat="1" applyFont="1" applyFill="1" applyBorder="1" applyAlignment="1">
      <alignment horizontal="center" vertical="center" wrapText="1"/>
    </xf>
    <xf numFmtId="172" fontId="18" fillId="34" borderId="29" xfId="0" applyNumberFormat="1" applyFont="1" applyFill="1" applyBorder="1" applyAlignment="1">
      <alignment horizontal="center" vertical="center" wrapText="1"/>
    </xf>
    <xf numFmtId="172" fontId="18" fillId="34" borderId="24" xfId="0" applyNumberFormat="1" applyFont="1" applyFill="1" applyBorder="1" applyAlignment="1">
      <alignment horizontal="center" vertical="center" wrapText="1"/>
    </xf>
    <xf numFmtId="177" fontId="10" fillId="34" borderId="58" xfId="63" applyNumberFormat="1" applyFont="1" applyFill="1" applyBorder="1" applyAlignment="1">
      <alignment horizontal="center" vertical="center" wrapText="1"/>
    </xf>
    <xf numFmtId="177" fontId="11" fillId="34" borderId="55" xfId="63" applyNumberFormat="1" applyFont="1" applyFill="1" applyBorder="1" applyAlignment="1">
      <alignment horizontal="center" vertical="center" wrapText="1"/>
    </xf>
    <xf numFmtId="177" fontId="10" fillId="34" borderId="0" xfId="63" applyNumberFormat="1" applyFont="1" applyFill="1" applyBorder="1" applyAlignment="1">
      <alignment horizontal="center" vertical="center" wrapText="1"/>
    </xf>
    <xf numFmtId="177" fontId="10" fillId="34" borderId="59" xfId="63" applyNumberFormat="1" applyFont="1" applyFill="1" applyBorder="1" applyAlignment="1">
      <alignment horizontal="center" vertical="center" wrapText="1"/>
    </xf>
    <xf numFmtId="177" fontId="10" fillId="34" borderId="60" xfId="63" applyNumberFormat="1" applyFont="1" applyFill="1" applyBorder="1" applyAlignment="1">
      <alignment horizontal="center" vertical="center" wrapText="1"/>
    </xf>
    <xf numFmtId="172" fontId="10" fillId="34" borderId="61" xfId="0" applyNumberFormat="1" applyFont="1" applyFill="1" applyBorder="1" applyAlignment="1">
      <alignment horizontal="center" vertical="center" wrapText="1"/>
    </xf>
    <xf numFmtId="172" fontId="8" fillId="34" borderId="30" xfId="0" applyNumberFormat="1" applyFont="1" applyFill="1" applyBorder="1" applyAlignment="1">
      <alignment horizontal="center" vertical="center" wrapText="1"/>
    </xf>
    <xf numFmtId="172" fontId="60" fillId="34" borderId="62" xfId="56" applyNumberFormat="1" applyFont="1" applyFill="1" applyBorder="1" applyAlignment="1">
      <alignment horizontal="center" vertical="center"/>
      <protection/>
    </xf>
    <xf numFmtId="177" fontId="11" fillId="34" borderId="34" xfId="0" applyNumberFormat="1" applyFont="1" applyFill="1" applyBorder="1" applyAlignment="1">
      <alignment horizontal="center" vertical="center" wrapText="1"/>
    </xf>
    <xf numFmtId="177" fontId="10" fillId="34" borderId="48" xfId="63" applyNumberFormat="1" applyFont="1" applyFill="1" applyBorder="1" applyAlignment="1">
      <alignment horizontal="center" vertical="center" wrapText="1"/>
    </xf>
    <xf numFmtId="1" fontId="1" fillId="34" borderId="31" xfId="0" applyNumberFormat="1" applyFont="1" applyFill="1" applyBorder="1" applyAlignment="1">
      <alignment horizontal="center" vertical="center" wrapText="1"/>
    </xf>
    <xf numFmtId="0" fontId="10" fillId="34" borderId="36" xfId="0" applyNumberFormat="1" applyFont="1" applyFill="1" applyBorder="1" applyAlignment="1">
      <alignment horizontal="left" vertical="center" wrapText="1"/>
    </xf>
    <xf numFmtId="172" fontId="10" fillId="34" borderId="30" xfId="0" applyNumberFormat="1" applyFont="1" applyFill="1" applyBorder="1" applyAlignment="1">
      <alignment horizontal="right" vertical="center" wrapText="1"/>
    </xf>
    <xf numFmtId="172" fontId="10" fillId="34" borderId="31" xfId="0" applyNumberFormat="1" applyFont="1" applyFill="1" applyBorder="1" applyAlignment="1">
      <alignment horizontal="right" vertical="center" wrapText="1"/>
    </xf>
    <xf numFmtId="172" fontId="8" fillId="34" borderId="55" xfId="0" applyNumberFormat="1" applyFont="1" applyFill="1" applyBorder="1" applyAlignment="1">
      <alignment horizontal="right" vertical="center" wrapText="1"/>
    </xf>
    <xf numFmtId="172" fontId="10" fillId="34" borderId="32" xfId="0" applyNumberFormat="1" applyFont="1" applyFill="1" applyBorder="1" applyAlignment="1">
      <alignment horizontal="right" vertical="center" wrapText="1"/>
    </xf>
    <xf numFmtId="172" fontId="10" fillId="34" borderId="63" xfId="0" applyNumberFormat="1" applyFont="1" applyFill="1" applyBorder="1" applyAlignment="1">
      <alignment horizontal="center" vertical="center" wrapText="1"/>
    </xf>
    <xf numFmtId="177" fontId="10" fillId="34" borderId="64" xfId="63" applyNumberFormat="1" applyFont="1" applyFill="1" applyBorder="1" applyAlignment="1">
      <alignment horizontal="center" vertical="center" wrapText="1"/>
    </xf>
    <xf numFmtId="177" fontId="10" fillId="34" borderId="64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24" fillId="34" borderId="32" xfId="0" applyFont="1" applyFill="1" applyBorder="1" applyAlignment="1">
      <alignment vertical="center"/>
    </xf>
    <xf numFmtId="0" fontId="24" fillId="34" borderId="62" xfId="0" applyFont="1" applyFill="1" applyBorder="1" applyAlignment="1">
      <alignment vertical="center"/>
    </xf>
    <xf numFmtId="0" fontId="0" fillId="34" borderId="31" xfId="0" applyFill="1" applyBorder="1" applyAlignment="1">
      <alignment/>
    </xf>
    <xf numFmtId="177" fontId="10" fillId="34" borderId="52" xfId="63" applyNumberFormat="1" applyFont="1" applyFill="1" applyBorder="1" applyAlignment="1">
      <alignment horizontal="center" vertical="center" wrapText="1"/>
    </xf>
    <xf numFmtId="4" fontId="10" fillId="34" borderId="30" xfId="0" applyNumberFormat="1" applyFont="1" applyFill="1" applyBorder="1" applyAlignment="1">
      <alignment horizontal="center" vertical="center" wrapText="1"/>
    </xf>
    <xf numFmtId="4" fontId="10" fillId="34" borderId="31" xfId="0" applyNumberFormat="1" applyFont="1" applyFill="1" applyBorder="1" applyAlignment="1">
      <alignment horizontal="center" vertical="center" wrapText="1"/>
    </xf>
    <xf numFmtId="4" fontId="10" fillId="34" borderId="32" xfId="0" applyNumberFormat="1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66" xfId="0" applyFont="1" applyFill="1" applyBorder="1" applyAlignment="1">
      <alignment horizontal="center" vertical="top" wrapText="1"/>
    </xf>
    <xf numFmtId="0" fontId="4" fillId="0" borderId="67" xfId="0" applyFont="1" applyFill="1" applyBorder="1" applyAlignment="1">
      <alignment horizontal="center" vertical="top" wrapText="1"/>
    </xf>
    <xf numFmtId="0" fontId="4" fillId="0" borderId="68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0" fontId="11" fillId="0" borderId="6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7" fillId="0" borderId="70" xfId="0" applyFont="1" applyFill="1" applyBorder="1" applyAlignment="1">
      <alignment/>
    </xf>
    <xf numFmtId="49" fontId="11" fillId="0" borderId="24" xfId="0" applyNumberFormat="1" applyFont="1" applyFill="1" applyBorder="1" applyAlignment="1">
      <alignment horizontal="center" vertical="top" wrapText="1"/>
    </xf>
    <xf numFmtId="49" fontId="11" fillId="0" borderId="71" xfId="0" applyNumberFormat="1" applyFont="1" applyFill="1" applyBorder="1" applyAlignment="1">
      <alignment horizontal="center" vertical="top" wrapText="1"/>
    </xf>
    <xf numFmtId="49" fontId="11" fillId="0" borderId="31" xfId="0" applyNumberFormat="1" applyFont="1" applyFill="1" applyBorder="1" applyAlignment="1">
      <alignment horizontal="center" vertical="top" wrapText="1"/>
    </xf>
    <xf numFmtId="49" fontId="11" fillId="0" borderId="36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72" xfId="0" applyFont="1" applyFill="1" applyBorder="1" applyAlignment="1">
      <alignment horizontal="center" vertical="top" wrapText="1"/>
    </xf>
    <xf numFmtId="0" fontId="7" fillId="0" borderId="7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62" xfId="0" applyFont="1" applyFill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2 2" xfId="55"/>
    <cellStyle name="Обычный 2 2 2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68"/>
  <sheetViews>
    <sheetView tabSelected="1" zoomScale="85" zoomScaleNormal="85" zoomScaleSheetLayoutView="100" workbookViewId="0" topLeftCell="A58">
      <selection activeCell="O59" sqref="O59"/>
    </sheetView>
  </sheetViews>
  <sheetFormatPr defaultColWidth="8.77734375" defaultRowHeight="18.75"/>
  <cols>
    <col min="1" max="1" width="3.5546875" style="5" customWidth="1"/>
    <col min="2" max="2" width="5.5546875" style="9" customWidth="1"/>
    <col min="3" max="3" width="12.3359375" style="9" customWidth="1"/>
    <col min="4" max="4" width="28.4453125" style="1" customWidth="1"/>
    <col min="5" max="5" width="10.99609375" style="13" customWidth="1"/>
    <col min="6" max="6" width="11.77734375" style="13" customWidth="1"/>
    <col min="7" max="7" width="7.10546875" style="21" customWidth="1"/>
    <col min="8" max="8" width="16.5546875" style="13" customWidth="1"/>
    <col min="9" max="9" width="10.4453125" style="13" customWidth="1"/>
    <col min="10" max="10" width="11.21484375" style="13" customWidth="1"/>
    <col min="11" max="11" width="6.4453125" style="21" customWidth="1"/>
    <col min="12" max="12" width="11.3359375" style="13" customWidth="1"/>
    <col min="13" max="13" width="9.88671875" style="13" customWidth="1"/>
    <col min="14" max="14" width="8.10546875" style="21" bestFit="1" customWidth="1"/>
    <col min="15" max="15" width="10.6640625" style="13" customWidth="1"/>
    <col min="16" max="16" width="12.88671875" style="13" customWidth="1"/>
    <col min="17" max="17" width="6.4453125" style="21" customWidth="1"/>
    <col min="18" max="18" width="10.5546875" style="13" customWidth="1"/>
    <col min="19" max="19" width="9.88671875" style="13" customWidth="1"/>
    <col min="20" max="20" width="5.99609375" style="21" customWidth="1"/>
    <col min="21" max="16384" width="8.77734375" style="1" customWidth="1"/>
  </cols>
  <sheetData>
    <row r="1" spans="2:20" ht="24.75" customHeight="1">
      <c r="B1" s="219" t="s">
        <v>10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7"/>
    </row>
    <row r="2" spans="1:20" s="2" customFormat="1" ht="23.25" customHeight="1">
      <c r="A2" s="6"/>
      <c r="B2" s="7"/>
      <c r="C2" s="7"/>
      <c r="D2" s="3"/>
      <c r="E2" s="11"/>
      <c r="F2" s="12"/>
      <c r="G2" s="221" t="s">
        <v>23</v>
      </c>
      <c r="H2" s="221"/>
      <c r="I2" s="221"/>
      <c r="J2" s="221"/>
      <c r="K2" s="23"/>
      <c r="L2" s="221" t="s">
        <v>132</v>
      </c>
      <c r="M2" s="221"/>
      <c r="N2" s="221"/>
      <c r="O2" s="17"/>
      <c r="P2" s="17"/>
      <c r="Q2" s="24"/>
      <c r="R2" s="17"/>
      <c r="S2" s="17"/>
      <c r="T2" s="24"/>
    </row>
    <row r="3" spans="2:20" ht="46.5" customHeight="1">
      <c r="B3" s="8"/>
      <c r="C3" s="8"/>
      <c r="D3" s="4"/>
      <c r="F3" s="14"/>
      <c r="G3" s="222" t="s">
        <v>2</v>
      </c>
      <c r="H3" s="222"/>
      <c r="I3" s="222"/>
      <c r="J3" s="222"/>
      <c r="K3" s="19"/>
      <c r="L3" s="220" t="s">
        <v>17</v>
      </c>
      <c r="M3" s="220"/>
      <c r="N3" s="220"/>
      <c r="O3" s="18"/>
      <c r="P3" s="18"/>
      <c r="Q3" s="25"/>
      <c r="R3" s="18"/>
      <c r="S3" s="18"/>
      <c r="T3" s="25"/>
    </row>
    <row r="4" spans="17:20" ht="21" customHeight="1" thickBot="1">
      <c r="Q4" s="26"/>
      <c r="T4" s="28" t="s">
        <v>11</v>
      </c>
    </row>
    <row r="5" spans="1:20" ht="22.5" customHeight="1" thickBot="1">
      <c r="A5" s="201" t="s">
        <v>8</v>
      </c>
      <c r="B5" s="212" t="s">
        <v>5</v>
      </c>
      <c r="C5" s="213"/>
      <c r="D5" s="210" t="s">
        <v>9</v>
      </c>
      <c r="E5" s="201" t="s">
        <v>13</v>
      </c>
      <c r="F5" s="202"/>
      <c r="G5" s="203"/>
      <c r="H5" s="217" t="s">
        <v>18</v>
      </c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8"/>
    </row>
    <row r="6" spans="1:20" ht="39.75" customHeight="1" thickBot="1">
      <c r="A6" s="223"/>
      <c r="B6" s="214"/>
      <c r="C6" s="215"/>
      <c r="D6" s="211"/>
      <c r="E6" s="204"/>
      <c r="F6" s="205"/>
      <c r="G6" s="206"/>
      <c r="H6" s="207" t="s">
        <v>0</v>
      </c>
      <c r="I6" s="207"/>
      <c r="J6" s="207"/>
      <c r="K6" s="207"/>
      <c r="L6" s="208" t="s">
        <v>1</v>
      </c>
      <c r="M6" s="207"/>
      <c r="N6" s="209"/>
      <c r="O6" s="207" t="s">
        <v>133</v>
      </c>
      <c r="P6" s="207"/>
      <c r="Q6" s="207"/>
      <c r="R6" s="208" t="s">
        <v>134</v>
      </c>
      <c r="S6" s="207"/>
      <c r="T6" s="209"/>
    </row>
    <row r="7" spans="1:20" ht="72" customHeight="1" thickBot="1">
      <c r="A7" s="223"/>
      <c r="B7" s="10" t="s">
        <v>12</v>
      </c>
      <c r="C7" s="63" t="s">
        <v>6</v>
      </c>
      <c r="D7" s="211"/>
      <c r="E7" s="15" t="s">
        <v>21</v>
      </c>
      <c r="F7" s="16" t="s">
        <v>15</v>
      </c>
      <c r="G7" s="33" t="s">
        <v>4</v>
      </c>
      <c r="H7" s="80" t="s">
        <v>16</v>
      </c>
      <c r="I7" s="81" t="s">
        <v>14</v>
      </c>
      <c r="J7" s="82" t="s">
        <v>15</v>
      </c>
      <c r="K7" s="83" t="s">
        <v>22</v>
      </c>
      <c r="L7" s="20" t="s">
        <v>16</v>
      </c>
      <c r="M7" s="16" t="s">
        <v>15</v>
      </c>
      <c r="N7" s="22" t="s">
        <v>4</v>
      </c>
      <c r="O7" s="20" t="s">
        <v>16</v>
      </c>
      <c r="P7" s="16" t="s">
        <v>15</v>
      </c>
      <c r="Q7" s="33" t="s">
        <v>4</v>
      </c>
      <c r="R7" s="15" t="s">
        <v>16</v>
      </c>
      <c r="S7" s="16" t="s">
        <v>15</v>
      </c>
      <c r="T7" s="22" t="s">
        <v>4</v>
      </c>
    </row>
    <row r="8" spans="1:20" s="32" customFormat="1" ht="21" customHeight="1" thickBot="1">
      <c r="A8" s="43">
        <v>1</v>
      </c>
      <c r="B8" s="44" t="s">
        <v>7</v>
      </c>
      <c r="C8" s="45">
        <v>3</v>
      </c>
      <c r="D8" s="68">
        <v>4</v>
      </c>
      <c r="E8" s="29" t="s">
        <v>20</v>
      </c>
      <c r="F8" s="30" t="s">
        <v>19</v>
      </c>
      <c r="G8" s="34">
        <v>7</v>
      </c>
      <c r="H8" s="47">
        <v>8</v>
      </c>
      <c r="I8" s="46">
        <v>9</v>
      </c>
      <c r="J8" s="44">
        <v>10</v>
      </c>
      <c r="K8" s="31">
        <v>11</v>
      </c>
      <c r="L8" s="46">
        <v>12</v>
      </c>
      <c r="M8" s="44">
        <v>13</v>
      </c>
      <c r="N8" s="31">
        <v>14</v>
      </c>
      <c r="O8" s="46">
        <v>15</v>
      </c>
      <c r="P8" s="44">
        <v>16</v>
      </c>
      <c r="Q8" s="34">
        <v>17</v>
      </c>
      <c r="R8" s="47">
        <v>18</v>
      </c>
      <c r="S8" s="44">
        <v>19</v>
      </c>
      <c r="T8" s="31">
        <v>20</v>
      </c>
    </row>
    <row r="9" spans="1:20" ht="42" customHeight="1" thickBot="1">
      <c r="A9" s="35"/>
      <c r="B9" s="36"/>
      <c r="C9" s="64"/>
      <c r="D9" s="69" t="s">
        <v>3</v>
      </c>
      <c r="E9" s="37">
        <f>SUM(I9+L9+O9+R9)</f>
        <v>4713865.978254285</v>
      </c>
      <c r="F9" s="38">
        <f>SUM(J9+M9+P9+S9)</f>
        <v>4290135.873129999</v>
      </c>
      <c r="G9" s="75">
        <f>F9/E9</f>
        <v>0.9101098531271337</v>
      </c>
      <c r="H9" s="37">
        <f>SUM(H11:H67)</f>
        <v>2420862.889999999</v>
      </c>
      <c r="I9" s="166">
        <f>SUM(I11:I67)</f>
        <v>2183401.5380499996</v>
      </c>
      <c r="J9" s="166">
        <f>SUM(J11:J67)</f>
        <v>2178183.48805</v>
      </c>
      <c r="K9" s="42">
        <f>J9/I9</f>
        <v>0.9976101280918488</v>
      </c>
      <c r="L9" s="79">
        <f>SUM(L11:L67)</f>
        <v>1990423.1795099995</v>
      </c>
      <c r="M9" s="41">
        <f>SUM(M11:M67)</f>
        <v>1785892.2436699995</v>
      </c>
      <c r="N9" s="40">
        <f>SUM(M9/L9)</f>
        <v>0.8972424869517691</v>
      </c>
      <c r="O9" s="48">
        <f>SUM(O11:O67)</f>
        <v>156964.89697999996</v>
      </c>
      <c r="P9" s="39">
        <f>SUM(P11:P67)</f>
        <v>152684.65140999996</v>
      </c>
      <c r="Q9" s="42">
        <f>SUM(P9/O9)</f>
        <v>0.972731192436323</v>
      </c>
      <c r="R9" s="79">
        <f>SUM(R11:R67)</f>
        <v>383076.3637142858</v>
      </c>
      <c r="S9" s="41">
        <f>SUM(S11:S67)</f>
        <v>173375.49</v>
      </c>
      <c r="T9" s="42">
        <f>SUM(S9/R9)</f>
        <v>0.4525872813424496</v>
      </c>
    </row>
    <row r="10" spans="1:20" s="53" customFormat="1" ht="45" customHeight="1">
      <c r="A10" s="167"/>
      <c r="B10" s="168"/>
      <c r="C10" s="84" t="s">
        <v>44</v>
      </c>
      <c r="D10" s="85" t="s">
        <v>29</v>
      </c>
      <c r="E10" s="169"/>
      <c r="F10" s="170"/>
      <c r="G10" s="171"/>
      <c r="H10" s="172"/>
      <c r="I10" s="173"/>
      <c r="J10" s="173"/>
      <c r="K10" s="174"/>
      <c r="L10" s="93"/>
      <c r="M10" s="92"/>
      <c r="N10" s="146"/>
      <c r="O10" s="91"/>
      <c r="P10" s="92"/>
      <c r="Q10" s="175"/>
      <c r="R10" s="93"/>
      <c r="S10" s="92"/>
      <c r="T10" s="159"/>
    </row>
    <row r="11" spans="1:20" s="53" customFormat="1" ht="105">
      <c r="A11" s="49">
        <v>1</v>
      </c>
      <c r="B11" s="56" t="s">
        <v>62</v>
      </c>
      <c r="C11" s="65" t="s">
        <v>103</v>
      </c>
      <c r="D11" s="70" t="s">
        <v>102</v>
      </c>
      <c r="E11" s="50">
        <f>I11+L11+O11+R11</f>
        <v>96213.10067</v>
      </c>
      <c r="F11" s="51">
        <f>J11+M11+P11+S11</f>
        <v>96773.09</v>
      </c>
      <c r="G11" s="144">
        <f>SUM(F11/E11)</f>
        <v>1.0058203022883618</v>
      </c>
      <c r="H11" s="50">
        <v>16777.1</v>
      </c>
      <c r="I11" s="119">
        <v>16213.10067</v>
      </c>
      <c r="J11" s="119">
        <v>16213.10067</v>
      </c>
      <c r="K11" s="151">
        <f aca="true" t="shared" si="0" ref="K11:K17">J11/I11</f>
        <v>1</v>
      </c>
      <c r="L11" s="52">
        <v>80000</v>
      </c>
      <c r="M11" s="51">
        <v>80559.98933</v>
      </c>
      <c r="N11" s="176">
        <f aca="true" t="shared" si="1" ref="N11:N17">SUM(M11/L11)</f>
        <v>1.006999866625</v>
      </c>
      <c r="O11" s="50"/>
      <c r="P11" s="51"/>
      <c r="Q11" s="177"/>
      <c r="R11" s="52"/>
      <c r="S11" s="51"/>
      <c r="T11" s="152"/>
    </row>
    <row r="12" spans="1:20" s="53" customFormat="1" ht="66" customHeight="1">
      <c r="A12" s="49">
        <v>2</v>
      </c>
      <c r="B12" s="56" t="s">
        <v>62</v>
      </c>
      <c r="C12" s="65" t="s">
        <v>104</v>
      </c>
      <c r="D12" s="70" t="s">
        <v>79</v>
      </c>
      <c r="E12" s="50">
        <f>SUM(I12+L12+O12+R12)</f>
        <v>45595.5</v>
      </c>
      <c r="F12" s="51">
        <f>SUM(J12+M12+P12+S12)</f>
        <v>44184.1</v>
      </c>
      <c r="G12" s="144">
        <f>SUM(F12/E12)</f>
        <v>0.9690451908631333</v>
      </c>
      <c r="H12" s="50">
        <v>30151.099999999995</v>
      </c>
      <c r="I12" s="51">
        <v>28062.5</v>
      </c>
      <c r="J12" s="51">
        <v>28062.5</v>
      </c>
      <c r="K12" s="151">
        <f t="shared" si="0"/>
        <v>1</v>
      </c>
      <c r="L12" s="52">
        <v>17533</v>
      </c>
      <c r="M12" s="118">
        <v>16121.6</v>
      </c>
      <c r="N12" s="146">
        <f t="shared" si="1"/>
        <v>0.9195003707294815</v>
      </c>
      <c r="O12" s="50"/>
      <c r="P12" s="51"/>
      <c r="Q12" s="178"/>
      <c r="R12" s="52"/>
      <c r="S12" s="51"/>
      <c r="T12" s="152"/>
    </row>
    <row r="13" spans="1:20" s="53" customFormat="1" ht="142.5" customHeight="1">
      <c r="A13" s="49">
        <v>3</v>
      </c>
      <c r="B13" s="56" t="s">
        <v>125</v>
      </c>
      <c r="C13" s="65" t="s">
        <v>126</v>
      </c>
      <c r="D13" s="70" t="s">
        <v>127</v>
      </c>
      <c r="E13" s="50">
        <f>SUM(I13+L13+O13+R13)</f>
        <v>80374.07875</v>
      </c>
      <c r="F13" s="51">
        <f>SUM(J13+M13+P13+S13)</f>
        <v>80279.67504999999</v>
      </c>
      <c r="G13" s="144">
        <f>SUM(F13/E13)</f>
        <v>0.9988254459464021</v>
      </c>
      <c r="H13" s="50">
        <v>55603.1</v>
      </c>
      <c r="I13" s="119">
        <v>55392.97575</v>
      </c>
      <c r="J13" s="119">
        <v>55392.97575</v>
      </c>
      <c r="K13" s="152">
        <f>SUM(J13/I13)</f>
        <v>1</v>
      </c>
      <c r="L13" s="52">
        <v>24981.103</v>
      </c>
      <c r="M13" s="51">
        <v>24886.6993</v>
      </c>
      <c r="N13" s="146">
        <f t="shared" si="1"/>
        <v>0.9962209955260983</v>
      </c>
      <c r="O13" s="179"/>
      <c r="P13" s="59"/>
      <c r="Q13" s="151"/>
      <c r="R13" s="52"/>
      <c r="S13" s="51"/>
      <c r="T13" s="152"/>
    </row>
    <row r="14" spans="1:20" s="53" customFormat="1" ht="51.75" customHeight="1">
      <c r="A14" s="55"/>
      <c r="B14" s="56"/>
      <c r="C14" s="84" t="s">
        <v>50</v>
      </c>
      <c r="D14" s="85" t="s">
        <v>51</v>
      </c>
      <c r="E14" s="50"/>
      <c r="F14" s="51"/>
      <c r="G14" s="144"/>
      <c r="H14" s="50"/>
      <c r="I14" s="51"/>
      <c r="J14" s="51"/>
      <c r="K14" s="151"/>
      <c r="L14" s="52"/>
      <c r="M14" s="51"/>
      <c r="N14" s="146"/>
      <c r="O14" s="50"/>
      <c r="P14" s="51"/>
      <c r="Q14" s="151"/>
      <c r="R14" s="52"/>
      <c r="S14" s="51"/>
      <c r="T14" s="152"/>
    </row>
    <row r="15" spans="1:20" s="53" customFormat="1" ht="133.5" customHeight="1">
      <c r="A15" s="49">
        <v>4</v>
      </c>
      <c r="B15" s="86" t="s">
        <v>52</v>
      </c>
      <c r="C15" s="87" t="s">
        <v>90</v>
      </c>
      <c r="D15" s="71" t="s">
        <v>91</v>
      </c>
      <c r="E15" s="50">
        <f aca="true" t="shared" si="2" ref="E15:F18">SUM(I15+L15+O15+R15)</f>
        <v>1667.3000000000002</v>
      </c>
      <c r="F15" s="51">
        <f t="shared" si="2"/>
        <v>1667.281</v>
      </c>
      <c r="G15" s="144">
        <f>SUM(F15/E15)</f>
        <v>0.9999886043303543</v>
      </c>
      <c r="H15" s="120">
        <v>1150.4</v>
      </c>
      <c r="I15" s="121">
        <v>1150.4</v>
      </c>
      <c r="J15" s="121">
        <v>1150.387</v>
      </c>
      <c r="K15" s="151">
        <f t="shared" si="0"/>
        <v>0.9999886995827537</v>
      </c>
      <c r="L15" s="122">
        <v>516.9</v>
      </c>
      <c r="M15" s="121">
        <v>516.894</v>
      </c>
      <c r="N15" s="146">
        <f t="shared" si="1"/>
        <v>0.9999883923389438</v>
      </c>
      <c r="O15" s="50"/>
      <c r="P15" s="51"/>
      <c r="Q15" s="151"/>
      <c r="R15" s="52"/>
      <c r="S15" s="51"/>
      <c r="T15" s="152"/>
    </row>
    <row r="16" spans="1:20" s="53" customFormat="1" ht="75">
      <c r="A16" s="49">
        <v>5</v>
      </c>
      <c r="B16" s="86" t="s">
        <v>52</v>
      </c>
      <c r="C16" s="87" t="s">
        <v>98</v>
      </c>
      <c r="D16" s="78" t="s">
        <v>97</v>
      </c>
      <c r="E16" s="50">
        <f t="shared" si="2"/>
        <v>8149.7455199999995</v>
      </c>
      <c r="F16" s="51">
        <f t="shared" si="2"/>
        <v>8136.5144</v>
      </c>
      <c r="G16" s="144">
        <f>SUM(F16/E16)</f>
        <v>0.9983764990001799</v>
      </c>
      <c r="H16" s="50">
        <v>4528.2</v>
      </c>
      <c r="I16" s="123">
        <v>4511.73006</v>
      </c>
      <c r="J16" s="123">
        <v>4511.73006</v>
      </c>
      <c r="K16" s="151">
        <f t="shared" si="0"/>
        <v>1</v>
      </c>
      <c r="L16" s="124">
        <v>2034.4</v>
      </c>
      <c r="M16" s="123">
        <v>2027.00043</v>
      </c>
      <c r="N16" s="146">
        <f>M16/L16</f>
        <v>0.9963627752654345</v>
      </c>
      <c r="O16" s="50">
        <v>1603.61546</v>
      </c>
      <c r="P16" s="125">
        <v>1597.78391</v>
      </c>
      <c r="Q16" s="151">
        <f>P16/O16</f>
        <v>0.9963634985160346</v>
      </c>
      <c r="R16" s="52"/>
      <c r="S16" s="51"/>
      <c r="T16" s="152"/>
    </row>
    <row r="17" spans="1:20" s="53" customFormat="1" ht="75.75" customHeight="1">
      <c r="A17" s="49">
        <v>6</v>
      </c>
      <c r="B17" s="88" t="s">
        <v>52</v>
      </c>
      <c r="C17" s="89" t="s">
        <v>95</v>
      </c>
      <c r="D17" s="78" t="s">
        <v>96</v>
      </c>
      <c r="E17" s="50">
        <f t="shared" si="2"/>
        <v>601887.0920000001</v>
      </c>
      <c r="F17" s="51">
        <f t="shared" si="2"/>
        <v>601887.0920000001</v>
      </c>
      <c r="G17" s="144">
        <f>SUM(F17/E17)</f>
        <v>1</v>
      </c>
      <c r="H17" s="50">
        <v>342960.4</v>
      </c>
      <c r="I17" s="51">
        <v>342960.4</v>
      </c>
      <c r="J17" s="51">
        <v>342960.4</v>
      </c>
      <c r="K17" s="151">
        <f t="shared" si="0"/>
        <v>1</v>
      </c>
      <c r="L17" s="52">
        <v>154083.7</v>
      </c>
      <c r="M17" s="51">
        <v>154083.7</v>
      </c>
      <c r="N17" s="146">
        <f t="shared" si="1"/>
        <v>1</v>
      </c>
      <c r="O17" s="143">
        <v>104842.992</v>
      </c>
      <c r="P17" s="127">
        <v>104842.992</v>
      </c>
      <c r="Q17" s="151">
        <f>SUM(P17/O17)</f>
        <v>1</v>
      </c>
      <c r="R17" s="52"/>
      <c r="S17" s="51"/>
      <c r="T17" s="152"/>
    </row>
    <row r="18" spans="1:20" s="53" customFormat="1" ht="119.25" customHeight="1">
      <c r="A18" s="49">
        <v>7</v>
      </c>
      <c r="B18" s="86" t="s">
        <v>92</v>
      </c>
      <c r="C18" s="90" t="s">
        <v>93</v>
      </c>
      <c r="D18" s="71" t="s">
        <v>94</v>
      </c>
      <c r="E18" s="50">
        <f t="shared" si="2"/>
        <v>3113.402</v>
      </c>
      <c r="F18" s="51">
        <f t="shared" si="2"/>
        <v>3108.011</v>
      </c>
      <c r="G18" s="144">
        <f>SUM(F18/E18)</f>
        <v>0.9982684536079824</v>
      </c>
      <c r="H18" s="128">
        <v>2156.5</v>
      </c>
      <c r="I18" s="123">
        <v>2144.502</v>
      </c>
      <c r="J18" s="123">
        <v>2144.502</v>
      </c>
      <c r="K18" s="152">
        <f>SUM(J18/I18)</f>
        <v>1</v>
      </c>
      <c r="L18" s="129">
        <v>968.9</v>
      </c>
      <c r="M18" s="123">
        <v>963.509</v>
      </c>
      <c r="N18" s="144">
        <f>SUM(M18/L18)</f>
        <v>0.9944359583032305</v>
      </c>
      <c r="O18" s="50">
        <v>0</v>
      </c>
      <c r="P18" s="51">
        <v>0</v>
      </c>
      <c r="Q18" s="152">
        <v>0</v>
      </c>
      <c r="R18" s="52"/>
      <c r="S18" s="51"/>
      <c r="T18" s="152"/>
    </row>
    <row r="19" spans="1:20" s="53" customFormat="1" ht="42.75" customHeight="1">
      <c r="A19" s="55"/>
      <c r="B19" s="56"/>
      <c r="C19" s="84" t="s">
        <v>45</v>
      </c>
      <c r="D19" s="72" t="s">
        <v>30</v>
      </c>
      <c r="E19" s="91"/>
      <c r="F19" s="92"/>
      <c r="G19" s="145"/>
      <c r="H19" s="50"/>
      <c r="I19" s="52"/>
      <c r="J19" s="52"/>
      <c r="K19" s="151"/>
      <c r="L19" s="52"/>
      <c r="M19" s="52"/>
      <c r="N19" s="145"/>
      <c r="O19" s="91"/>
      <c r="P19" s="92"/>
      <c r="Q19" s="159"/>
      <c r="R19" s="93"/>
      <c r="S19" s="92"/>
      <c r="T19" s="153"/>
    </row>
    <row r="20" spans="1:20" s="53" customFormat="1" ht="75">
      <c r="A20" s="49">
        <v>8</v>
      </c>
      <c r="B20" s="56" t="s">
        <v>31</v>
      </c>
      <c r="C20" s="66" t="s">
        <v>46</v>
      </c>
      <c r="D20" s="73" t="s">
        <v>117</v>
      </c>
      <c r="E20" s="50">
        <f>I20+L20+O20+R20</f>
        <v>822553.66</v>
      </c>
      <c r="F20" s="51">
        <f>J20+M20+P20+S20</f>
        <v>783013.7</v>
      </c>
      <c r="G20" s="146">
        <f>F20/E20</f>
        <v>0.9519302363811741</v>
      </c>
      <c r="H20" s="50">
        <v>252713.64</v>
      </c>
      <c r="I20" s="52">
        <v>235687.1</v>
      </c>
      <c r="J20" s="51">
        <v>235687.1</v>
      </c>
      <c r="K20" s="151">
        <f>J20/I20</f>
        <v>1</v>
      </c>
      <c r="L20" s="52">
        <v>586866.56</v>
      </c>
      <c r="M20" s="51">
        <v>547326.6</v>
      </c>
      <c r="N20" s="146">
        <f>M20/L20</f>
        <v>0.9326252973077899</v>
      </c>
      <c r="O20" s="50"/>
      <c r="P20" s="51"/>
      <c r="Q20" s="156"/>
      <c r="R20" s="52"/>
      <c r="S20" s="51"/>
      <c r="T20" s="156"/>
    </row>
    <row r="21" spans="1:20" s="53" customFormat="1" ht="50.25" customHeight="1">
      <c r="A21" s="55"/>
      <c r="B21" s="56"/>
      <c r="C21" s="84" t="s">
        <v>47</v>
      </c>
      <c r="D21" s="164" t="s">
        <v>32</v>
      </c>
      <c r="E21" s="130"/>
      <c r="F21" s="131"/>
      <c r="G21" s="147"/>
      <c r="H21" s="130"/>
      <c r="I21" s="131"/>
      <c r="J21" s="131"/>
      <c r="K21" s="151"/>
      <c r="L21" s="132"/>
      <c r="M21" s="94"/>
      <c r="N21" s="155"/>
      <c r="O21" s="180"/>
      <c r="P21" s="94"/>
      <c r="Q21" s="156"/>
      <c r="R21" s="52"/>
      <c r="S21" s="51"/>
      <c r="T21" s="156"/>
    </row>
    <row r="22" spans="1:20" s="53" customFormat="1" ht="63" customHeight="1">
      <c r="A22" s="49">
        <v>9</v>
      </c>
      <c r="B22" s="56" t="s">
        <v>24</v>
      </c>
      <c r="C22" s="65" t="s">
        <v>131</v>
      </c>
      <c r="D22" s="73" t="s">
        <v>118</v>
      </c>
      <c r="E22" s="50">
        <f>I22+L22+O22+R22</f>
        <v>6102.2977200000005</v>
      </c>
      <c r="F22" s="51">
        <f>J22+M22+P22+S22</f>
        <v>6072</v>
      </c>
      <c r="G22" s="146">
        <f>F22/E22</f>
        <v>0.9950350308375318</v>
      </c>
      <c r="H22" s="50">
        <f>417.4+2694.2+608</f>
        <v>3719.6</v>
      </c>
      <c r="I22" s="133">
        <v>3674.40172</v>
      </c>
      <c r="J22" s="133">
        <v>3674.40172</v>
      </c>
      <c r="K22" s="151">
        <f>J22/I22</f>
        <v>1</v>
      </c>
      <c r="L22" s="95">
        <f>250.2+1210.4+409.5</f>
        <v>1870.1000000000001</v>
      </c>
      <c r="M22" s="133">
        <v>1839.7982800000002</v>
      </c>
      <c r="N22" s="146">
        <f>M22/L22</f>
        <v>0.9837967381423454</v>
      </c>
      <c r="O22" s="181">
        <v>557.796</v>
      </c>
      <c r="P22" s="133">
        <v>557.8</v>
      </c>
      <c r="Q22" s="151">
        <f>P22/O22</f>
        <v>1.0000071710804666</v>
      </c>
      <c r="R22" s="52"/>
      <c r="S22" s="51"/>
      <c r="T22" s="152"/>
    </row>
    <row r="23" spans="1:20" s="57" customFormat="1" ht="61.5" customHeight="1">
      <c r="A23" s="49">
        <v>10</v>
      </c>
      <c r="B23" s="56" t="s">
        <v>100</v>
      </c>
      <c r="C23" s="66" t="s">
        <v>99</v>
      </c>
      <c r="D23" s="70" t="s">
        <v>101</v>
      </c>
      <c r="E23" s="96">
        <f>I23+L23+O23+R23</f>
        <v>756.4</v>
      </c>
      <c r="F23" s="51">
        <f>J23+M23+P23+S23</f>
        <v>756.4</v>
      </c>
      <c r="G23" s="146">
        <f>F23/E23</f>
        <v>1</v>
      </c>
      <c r="H23" s="134">
        <v>521.9</v>
      </c>
      <c r="I23" s="135">
        <v>521.9</v>
      </c>
      <c r="J23" s="135">
        <v>521.9</v>
      </c>
      <c r="K23" s="151">
        <f>J23/I23</f>
        <v>1</v>
      </c>
      <c r="L23" s="52">
        <v>234.5</v>
      </c>
      <c r="M23" s="135">
        <v>234.5</v>
      </c>
      <c r="N23" s="146">
        <f>M23/L23</f>
        <v>1</v>
      </c>
      <c r="O23" s="50"/>
      <c r="P23" s="51"/>
      <c r="Q23" s="151"/>
      <c r="R23" s="52"/>
      <c r="S23" s="51"/>
      <c r="T23" s="152"/>
    </row>
    <row r="24" spans="1:20" s="53" customFormat="1" ht="90" customHeight="1">
      <c r="A24" s="49"/>
      <c r="B24" s="97"/>
      <c r="C24" s="84" t="s">
        <v>48</v>
      </c>
      <c r="D24" s="164" t="s">
        <v>38</v>
      </c>
      <c r="E24" s="96"/>
      <c r="F24" s="51"/>
      <c r="G24" s="144"/>
      <c r="H24" s="50"/>
      <c r="I24" s="52"/>
      <c r="J24" s="52"/>
      <c r="K24" s="152"/>
      <c r="L24" s="52"/>
      <c r="M24" s="52"/>
      <c r="N24" s="146"/>
      <c r="O24" s="50"/>
      <c r="P24" s="51"/>
      <c r="Q24" s="151"/>
      <c r="R24" s="52"/>
      <c r="S24" s="51"/>
      <c r="T24" s="152"/>
    </row>
    <row r="25" spans="1:20" s="53" customFormat="1" ht="47.25">
      <c r="A25" s="49">
        <v>11</v>
      </c>
      <c r="B25" s="97" t="s">
        <v>39</v>
      </c>
      <c r="C25" s="98" t="s">
        <v>115</v>
      </c>
      <c r="D25" s="99" t="s">
        <v>116</v>
      </c>
      <c r="E25" s="96">
        <f>I25+L25+O25+R25</f>
        <v>436016.8097142858</v>
      </c>
      <c r="F25" s="51">
        <f>J25+M25+P25+S25</f>
        <v>306355.715</v>
      </c>
      <c r="G25" s="144">
        <f>F25/E25</f>
        <v>0.7026236332510887</v>
      </c>
      <c r="H25" s="161">
        <v>38551.1</v>
      </c>
      <c r="I25" s="162">
        <v>38165.624</v>
      </c>
      <c r="J25" s="162">
        <v>38165.624</v>
      </c>
      <c r="K25" s="152">
        <f>J25/I25</f>
        <v>1</v>
      </c>
      <c r="L25" s="163">
        <v>89526</v>
      </c>
      <c r="M25" s="162">
        <v>88630.821</v>
      </c>
      <c r="N25" s="146">
        <f>M25/L25</f>
        <v>0.9900009047650962</v>
      </c>
      <c r="O25" s="50">
        <v>24663.7</v>
      </c>
      <c r="P25" s="51">
        <v>24506.48</v>
      </c>
      <c r="Q25" s="151">
        <f>P25/O25</f>
        <v>0.9936254495473104</v>
      </c>
      <c r="R25" s="52">
        <f>(H25+L25+O25)/0.35*0.65</f>
        <v>283661.48571428575</v>
      </c>
      <c r="S25" s="51">
        <v>155052.79</v>
      </c>
      <c r="T25" s="151">
        <f>S25/R25</f>
        <v>0.546612063352777</v>
      </c>
    </row>
    <row r="26" spans="1:20" s="53" customFormat="1" ht="71.25">
      <c r="A26" s="55"/>
      <c r="B26" s="56"/>
      <c r="C26" s="100" t="s">
        <v>83</v>
      </c>
      <c r="D26" s="164" t="s">
        <v>82</v>
      </c>
      <c r="E26" s="96"/>
      <c r="F26" s="51"/>
      <c r="G26" s="144"/>
      <c r="H26" s="50"/>
      <c r="I26" s="51"/>
      <c r="J26" s="51"/>
      <c r="K26" s="152"/>
      <c r="L26" s="52"/>
      <c r="M26" s="51"/>
      <c r="N26" s="146"/>
      <c r="O26" s="50"/>
      <c r="P26" s="51"/>
      <c r="Q26" s="156"/>
      <c r="R26" s="52"/>
      <c r="S26" s="51"/>
      <c r="T26" s="156"/>
    </row>
    <row r="27" spans="1:20" s="53" customFormat="1" ht="138.75" customHeight="1">
      <c r="A27" s="49">
        <v>12</v>
      </c>
      <c r="B27" s="56" t="s">
        <v>25</v>
      </c>
      <c r="C27" s="65" t="s">
        <v>81</v>
      </c>
      <c r="D27" s="70" t="s">
        <v>80</v>
      </c>
      <c r="E27" s="50">
        <f>I27+L27+O27+R27</f>
        <v>2416.7</v>
      </c>
      <c r="F27" s="51">
        <f>J27+M27+P27+S27</f>
        <v>1817.7</v>
      </c>
      <c r="G27" s="144">
        <f>F27/E27</f>
        <v>0.752141349774486</v>
      </c>
      <c r="H27" s="161">
        <v>2587.5</v>
      </c>
      <c r="I27" s="162">
        <v>1254.2</v>
      </c>
      <c r="J27" s="162">
        <v>1254.2</v>
      </c>
      <c r="K27" s="152">
        <f>J27/I27</f>
        <v>1</v>
      </c>
      <c r="L27" s="163">
        <v>1162.5</v>
      </c>
      <c r="M27" s="162">
        <v>563.5</v>
      </c>
      <c r="N27" s="146">
        <f>M27/L27</f>
        <v>0.48473118279569893</v>
      </c>
      <c r="O27" s="50"/>
      <c r="P27" s="51"/>
      <c r="Q27" s="156"/>
      <c r="R27" s="52"/>
      <c r="S27" s="51"/>
      <c r="T27" s="156"/>
    </row>
    <row r="28" spans="1:20" s="53" customFormat="1" ht="57">
      <c r="A28" s="101"/>
      <c r="B28" s="102"/>
      <c r="C28" s="67" t="s">
        <v>54</v>
      </c>
      <c r="D28" s="164" t="s">
        <v>53</v>
      </c>
      <c r="E28" s="50"/>
      <c r="F28" s="51"/>
      <c r="G28" s="144"/>
      <c r="H28" s="50"/>
      <c r="I28" s="51"/>
      <c r="J28" s="51"/>
      <c r="K28" s="152"/>
      <c r="L28" s="52"/>
      <c r="M28" s="51"/>
      <c r="N28" s="146"/>
      <c r="O28" s="50"/>
      <c r="P28" s="51"/>
      <c r="Q28" s="156"/>
      <c r="R28" s="52"/>
      <c r="S28" s="51"/>
      <c r="T28" s="156"/>
    </row>
    <row r="29" spans="1:20" s="53" customFormat="1" ht="50.25" customHeight="1">
      <c r="A29" s="103">
        <v>13</v>
      </c>
      <c r="B29" s="102" t="s">
        <v>57</v>
      </c>
      <c r="C29" s="104" t="s">
        <v>122</v>
      </c>
      <c r="D29" s="73" t="s">
        <v>123</v>
      </c>
      <c r="E29" s="50">
        <f aca="true" t="shared" si="3" ref="E29:F31">I29+L29+O29+R29</f>
        <v>20889.516910000002</v>
      </c>
      <c r="F29" s="51">
        <f t="shared" si="3"/>
        <v>20889.516910000002</v>
      </c>
      <c r="G29" s="144">
        <f>F29/E29</f>
        <v>1</v>
      </c>
      <c r="H29" s="136">
        <v>13877.1</v>
      </c>
      <c r="I29" s="137">
        <v>13877.1</v>
      </c>
      <c r="J29" s="137">
        <v>13877.1</v>
      </c>
      <c r="K29" s="152">
        <f>J29/I29</f>
        <v>1</v>
      </c>
      <c r="L29" s="138">
        <v>6234.63913</v>
      </c>
      <c r="M29" s="137">
        <v>6234.63913</v>
      </c>
      <c r="N29" s="144">
        <f>M29/L29</f>
        <v>1</v>
      </c>
      <c r="O29" s="136">
        <v>777.77778</v>
      </c>
      <c r="P29" s="137">
        <v>777.77778</v>
      </c>
      <c r="Q29" s="152">
        <f>P29/O29</f>
        <v>1</v>
      </c>
      <c r="R29" s="52"/>
      <c r="S29" s="51"/>
      <c r="T29" s="156"/>
    </row>
    <row r="30" spans="1:22" s="53" customFormat="1" ht="75">
      <c r="A30" s="103">
        <v>14</v>
      </c>
      <c r="B30" s="102" t="s">
        <v>57</v>
      </c>
      <c r="C30" s="104" t="s">
        <v>121</v>
      </c>
      <c r="D30" s="73" t="s">
        <v>120</v>
      </c>
      <c r="E30" s="50">
        <f t="shared" si="3"/>
        <v>23703.2212</v>
      </c>
      <c r="F30" s="51">
        <f t="shared" si="3"/>
        <v>23703.2212</v>
      </c>
      <c r="G30" s="144">
        <f>F30/E30</f>
        <v>1</v>
      </c>
      <c r="H30" s="136">
        <v>14719.7</v>
      </c>
      <c r="I30" s="137">
        <v>14719.7</v>
      </c>
      <c r="J30" s="137">
        <v>14719.7</v>
      </c>
      <c r="K30" s="152">
        <f>J30/I30</f>
        <v>1</v>
      </c>
      <c r="L30" s="138">
        <v>6613.199</v>
      </c>
      <c r="M30" s="137">
        <v>6613.199</v>
      </c>
      <c r="N30" s="144">
        <f>M30/L30</f>
        <v>1</v>
      </c>
      <c r="O30" s="136">
        <v>2370.3222</v>
      </c>
      <c r="P30" s="137">
        <v>2370.3222</v>
      </c>
      <c r="Q30" s="152">
        <f>P30/O30</f>
        <v>1</v>
      </c>
      <c r="R30" s="52"/>
      <c r="S30" s="51"/>
      <c r="T30" s="156"/>
      <c r="V30" s="58"/>
    </row>
    <row r="31" spans="1:20" s="53" customFormat="1" ht="30.75" customHeight="1">
      <c r="A31" s="103">
        <v>15</v>
      </c>
      <c r="B31" s="102" t="s">
        <v>57</v>
      </c>
      <c r="C31" s="104" t="s">
        <v>61</v>
      </c>
      <c r="D31" s="73" t="s">
        <v>119</v>
      </c>
      <c r="E31" s="50">
        <f t="shared" si="3"/>
        <v>131440.40529999998</v>
      </c>
      <c r="F31" s="51">
        <f t="shared" si="3"/>
        <v>131440.40529999998</v>
      </c>
      <c r="G31" s="144">
        <f>F31/E31</f>
        <v>1</v>
      </c>
      <c r="H31" s="139">
        <v>86282.6</v>
      </c>
      <c r="I31" s="140">
        <v>86282.6</v>
      </c>
      <c r="J31" s="140">
        <v>86282.6</v>
      </c>
      <c r="K31" s="152">
        <f>J31/I31</f>
        <v>1</v>
      </c>
      <c r="L31" s="141">
        <v>38764.64638</v>
      </c>
      <c r="M31" s="140">
        <v>38764.64638</v>
      </c>
      <c r="N31" s="146">
        <f>M31/L31</f>
        <v>1</v>
      </c>
      <c r="O31" s="139">
        <v>6393.15892</v>
      </c>
      <c r="P31" s="140">
        <v>6393.15892</v>
      </c>
      <c r="Q31" s="152">
        <f>P31/O31</f>
        <v>1</v>
      </c>
      <c r="R31" s="52"/>
      <c r="S31" s="51"/>
      <c r="T31" s="156"/>
    </row>
    <row r="32" spans="1:20" s="53" customFormat="1" ht="44.25" customHeight="1">
      <c r="A32" s="55"/>
      <c r="B32" s="56"/>
      <c r="C32" s="67">
        <v>13</v>
      </c>
      <c r="D32" s="72" t="s">
        <v>33</v>
      </c>
      <c r="E32" s="60"/>
      <c r="F32" s="61"/>
      <c r="G32" s="148"/>
      <c r="H32" s="60"/>
      <c r="I32" s="61"/>
      <c r="J32" s="61"/>
      <c r="K32" s="153"/>
      <c r="L32" s="106"/>
      <c r="M32" s="105"/>
      <c r="N32" s="182"/>
      <c r="O32" s="60"/>
      <c r="P32" s="61"/>
      <c r="Q32" s="153"/>
      <c r="R32" s="62"/>
      <c r="S32" s="61"/>
      <c r="T32" s="153"/>
    </row>
    <row r="33" spans="1:20" s="74" customFormat="1" ht="76.5" customHeight="1">
      <c r="A33" s="49">
        <v>16</v>
      </c>
      <c r="B33" s="56" t="s">
        <v>26</v>
      </c>
      <c r="C33" s="65" t="s">
        <v>42</v>
      </c>
      <c r="D33" s="70" t="s">
        <v>114</v>
      </c>
      <c r="E33" s="50">
        <f>I33+L33+O33+R33</f>
        <v>21270</v>
      </c>
      <c r="F33" s="51">
        <f>J33+M33+P33+S33</f>
        <v>21270</v>
      </c>
      <c r="G33" s="146">
        <f>F33/E33</f>
        <v>1</v>
      </c>
      <c r="H33" s="50">
        <v>14676</v>
      </c>
      <c r="I33" s="51">
        <v>14676</v>
      </c>
      <c r="J33" s="51">
        <v>14676</v>
      </c>
      <c r="K33" s="151">
        <f>J33/I33</f>
        <v>1</v>
      </c>
      <c r="L33" s="52">
        <v>6594</v>
      </c>
      <c r="M33" s="51">
        <v>6594</v>
      </c>
      <c r="N33" s="146">
        <f>M33/L33</f>
        <v>1</v>
      </c>
      <c r="O33" s="50"/>
      <c r="P33" s="51"/>
      <c r="Q33" s="156"/>
      <c r="R33" s="52"/>
      <c r="S33" s="51"/>
      <c r="T33" s="156"/>
    </row>
    <row r="34" spans="1:20" s="53" customFormat="1" ht="62.25" customHeight="1">
      <c r="A34" s="55"/>
      <c r="B34" s="56"/>
      <c r="C34" s="67">
        <v>14</v>
      </c>
      <c r="D34" s="72" t="s">
        <v>58</v>
      </c>
      <c r="E34" s="50"/>
      <c r="F34" s="51"/>
      <c r="G34" s="146"/>
      <c r="H34" s="50"/>
      <c r="I34" s="51"/>
      <c r="J34" s="51"/>
      <c r="K34" s="151"/>
      <c r="L34" s="107"/>
      <c r="M34" s="77"/>
      <c r="N34" s="183"/>
      <c r="O34" s="50"/>
      <c r="P34" s="51"/>
      <c r="Q34" s="152"/>
      <c r="R34" s="52"/>
      <c r="S34" s="51"/>
      <c r="T34" s="156"/>
    </row>
    <row r="35" spans="1:20" s="53" customFormat="1" ht="150" customHeight="1">
      <c r="A35" s="49">
        <v>17</v>
      </c>
      <c r="B35" s="56" t="s">
        <v>49</v>
      </c>
      <c r="C35" s="65" t="s">
        <v>59</v>
      </c>
      <c r="D35" s="73" t="s">
        <v>87</v>
      </c>
      <c r="E35" s="50">
        <f>I35+L35+O35+R35</f>
        <v>48799.05287</v>
      </c>
      <c r="F35" s="51">
        <f>J35+M35+P35+S35</f>
        <v>48605.33367</v>
      </c>
      <c r="G35" s="146">
        <f>F35/E35</f>
        <v>0.9960302672161269</v>
      </c>
      <c r="H35" s="128">
        <v>32200</v>
      </c>
      <c r="I35" s="123">
        <v>31832.35287</v>
      </c>
      <c r="J35" s="123">
        <v>31832.35287</v>
      </c>
      <c r="K35" s="151">
        <f>J35/I35</f>
        <v>1</v>
      </c>
      <c r="L35" s="142">
        <v>14466.7</v>
      </c>
      <c r="M35" s="123">
        <v>14301.52482</v>
      </c>
      <c r="N35" s="146">
        <f>M35/L35</f>
        <v>0.9885823871373568</v>
      </c>
      <c r="O35" s="128">
        <v>2500</v>
      </c>
      <c r="P35" s="123">
        <v>2471.45598</v>
      </c>
      <c r="Q35" s="151">
        <f>P35/O35</f>
        <v>0.9885823920000001</v>
      </c>
      <c r="R35" s="52"/>
      <c r="S35" s="51"/>
      <c r="T35" s="156"/>
    </row>
    <row r="36" spans="1:20" s="53" customFormat="1" ht="59.25" customHeight="1">
      <c r="A36" s="101"/>
      <c r="B36" s="102"/>
      <c r="C36" s="67">
        <v>15</v>
      </c>
      <c r="D36" s="72" t="s">
        <v>34</v>
      </c>
      <c r="E36" s="60"/>
      <c r="F36" s="61"/>
      <c r="G36" s="148"/>
      <c r="H36" s="60"/>
      <c r="I36" s="61"/>
      <c r="J36" s="61"/>
      <c r="K36" s="153"/>
      <c r="L36" s="62"/>
      <c r="M36" s="61"/>
      <c r="N36" s="148"/>
      <c r="O36" s="50"/>
      <c r="P36" s="51"/>
      <c r="Q36" s="156"/>
      <c r="R36" s="52"/>
      <c r="S36" s="51"/>
      <c r="T36" s="156"/>
    </row>
    <row r="37" spans="1:20" s="53" customFormat="1" ht="105">
      <c r="A37" s="103">
        <v>18</v>
      </c>
      <c r="B37" s="102" t="s">
        <v>27</v>
      </c>
      <c r="C37" s="104" t="s">
        <v>60</v>
      </c>
      <c r="D37" s="73" t="s">
        <v>89</v>
      </c>
      <c r="E37" s="50">
        <f>I37+L37+O37+R37</f>
        <v>47776.979999999996</v>
      </c>
      <c r="F37" s="51">
        <f>J37+M37+P37+S37</f>
        <v>47776.977</v>
      </c>
      <c r="G37" s="146">
        <f>F37/E37</f>
        <v>0.9999999372082539</v>
      </c>
      <c r="H37" s="143">
        <v>32966.1</v>
      </c>
      <c r="I37" s="127">
        <v>32966.1</v>
      </c>
      <c r="J37" s="127">
        <v>32966.098</v>
      </c>
      <c r="K37" s="151">
        <f>J37/I37</f>
        <v>0.9999999393316165</v>
      </c>
      <c r="L37" s="126">
        <v>14810.88</v>
      </c>
      <c r="M37" s="127">
        <v>14810.879</v>
      </c>
      <c r="N37" s="146">
        <f>M37/L37</f>
        <v>0.9999999324820673</v>
      </c>
      <c r="O37" s="50"/>
      <c r="P37" s="51"/>
      <c r="Q37" s="152"/>
      <c r="R37" s="52"/>
      <c r="S37" s="51"/>
      <c r="T37" s="152"/>
    </row>
    <row r="38" spans="1:20" s="53" customFormat="1" ht="137.25" customHeight="1">
      <c r="A38" s="103">
        <v>19</v>
      </c>
      <c r="B38" s="102" t="s">
        <v>27</v>
      </c>
      <c r="C38" s="104" t="s">
        <v>129</v>
      </c>
      <c r="D38" s="73" t="s">
        <v>128</v>
      </c>
      <c r="E38" s="50">
        <f>I38+L38+O38+R38</f>
        <v>108509.29999999999</v>
      </c>
      <c r="F38" s="51">
        <f>J38+M38+P38+S38</f>
        <v>100946.929</v>
      </c>
      <c r="G38" s="146">
        <f>F38/E38</f>
        <v>0.9303067018218716</v>
      </c>
      <c r="H38" s="143">
        <v>74871.4</v>
      </c>
      <c r="I38" s="127">
        <v>74871.4</v>
      </c>
      <c r="J38" s="127">
        <v>69653.365</v>
      </c>
      <c r="K38" s="151">
        <f>J38/I38</f>
        <v>0.9303066992202631</v>
      </c>
      <c r="L38" s="126">
        <v>33637.9</v>
      </c>
      <c r="M38" s="127">
        <v>31293.564</v>
      </c>
      <c r="N38" s="146">
        <f>M38/L38</f>
        <v>0.9303067076125441</v>
      </c>
      <c r="O38" s="50"/>
      <c r="P38" s="51"/>
      <c r="Q38" s="152"/>
      <c r="R38" s="52"/>
      <c r="S38" s="51"/>
      <c r="T38" s="152"/>
    </row>
    <row r="39" spans="1:20" s="53" customFormat="1" ht="117.75" customHeight="1">
      <c r="A39" s="55"/>
      <c r="B39" s="56"/>
      <c r="C39" s="67">
        <v>25</v>
      </c>
      <c r="D39" s="72" t="s">
        <v>35</v>
      </c>
      <c r="E39" s="60"/>
      <c r="F39" s="61"/>
      <c r="G39" s="148"/>
      <c r="H39" s="60"/>
      <c r="I39" s="61"/>
      <c r="J39" s="61"/>
      <c r="K39" s="153"/>
      <c r="L39" s="62"/>
      <c r="M39" s="61"/>
      <c r="N39" s="148"/>
      <c r="O39" s="60"/>
      <c r="P39" s="61"/>
      <c r="Q39" s="153"/>
      <c r="R39" s="62"/>
      <c r="S39" s="61"/>
      <c r="T39" s="153"/>
    </row>
    <row r="40" spans="1:20" s="53" customFormat="1" ht="30">
      <c r="A40" s="49">
        <v>20</v>
      </c>
      <c r="B40" s="56" t="s">
        <v>28</v>
      </c>
      <c r="C40" s="66" t="s">
        <v>105</v>
      </c>
      <c r="D40" s="70" t="s">
        <v>64</v>
      </c>
      <c r="E40" s="50">
        <f>I40+L40+O40+R40</f>
        <v>4073.6000000000004</v>
      </c>
      <c r="F40" s="51">
        <f>J40+M40+P40+S40</f>
        <v>4073.6000000000004</v>
      </c>
      <c r="G40" s="144">
        <f>F40/E40</f>
        <v>1</v>
      </c>
      <c r="H40" s="50">
        <v>2810.8</v>
      </c>
      <c r="I40" s="51">
        <v>2810.8</v>
      </c>
      <c r="J40" s="51">
        <v>2810.8</v>
      </c>
      <c r="K40" s="152">
        <f>J40/I40</f>
        <v>1</v>
      </c>
      <c r="L40" s="52">
        <v>1262.8</v>
      </c>
      <c r="M40" s="51">
        <v>1262.8</v>
      </c>
      <c r="N40" s="144">
        <f>M40/L40</f>
        <v>1</v>
      </c>
      <c r="O40" s="50"/>
      <c r="P40" s="51"/>
      <c r="Q40" s="156"/>
      <c r="R40" s="52"/>
      <c r="S40" s="51"/>
      <c r="T40" s="156"/>
    </row>
    <row r="41" spans="1:20" s="53" customFormat="1" ht="48.75" customHeight="1">
      <c r="A41" s="49">
        <v>21</v>
      </c>
      <c r="B41" s="56" t="s">
        <v>28</v>
      </c>
      <c r="C41" s="66" t="s">
        <v>105</v>
      </c>
      <c r="D41" s="70" t="s">
        <v>65</v>
      </c>
      <c r="E41" s="50">
        <f aca="true" t="shared" si="4" ref="E41:E53">I41+L41+O41+R41</f>
        <v>53479.7</v>
      </c>
      <c r="F41" s="51">
        <f aca="true" t="shared" si="5" ref="F41:F56">J41+M41+P41+S41</f>
        <v>53479.7</v>
      </c>
      <c r="G41" s="144">
        <f aca="true" t="shared" si="6" ref="G41:G56">F41/E41</f>
        <v>1</v>
      </c>
      <c r="H41" s="50">
        <v>36901</v>
      </c>
      <c r="I41" s="51">
        <v>36901</v>
      </c>
      <c r="J41" s="51">
        <v>36901</v>
      </c>
      <c r="K41" s="151">
        <f>J41/I41</f>
        <v>1</v>
      </c>
      <c r="L41" s="52">
        <v>16578.7</v>
      </c>
      <c r="M41" s="51">
        <v>16578.7</v>
      </c>
      <c r="N41" s="144">
        <f aca="true" t="shared" si="7" ref="N41:N57">M41/L41</f>
        <v>1</v>
      </c>
      <c r="O41" s="50"/>
      <c r="P41" s="51"/>
      <c r="Q41" s="156"/>
      <c r="R41" s="52"/>
      <c r="S41" s="51"/>
      <c r="T41" s="156"/>
    </row>
    <row r="42" spans="1:20" s="53" customFormat="1" ht="105">
      <c r="A42" s="49">
        <v>22</v>
      </c>
      <c r="B42" s="56" t="s">
        <v>28</v>
      </c>
      <c r="C42" s="66" t="s">
        <v>106</v>
      </c>
      <c r="D42" s="73" t="s">
        <v>66</v>
      </c>
      <c r="E42" s="50">
        <f t="shared" si="4"/>
        <v>119510.3</v>
      </c>
      <c r="F42" s="51">
        <f t="shared" si="5"/>
        <v>119510.3</v>
      </c>
      <c r="G42" s="144">
        <f t="shared" si="6"/>
        <v>1</v>
      </c>
      <c r="H42" s="50">
        <v>82462.1</v>
      </c>
      <c r="I42" s="52">
        <v>82462.1</v>
      </c>
      <c r="J42" s="52">
        <v>82462.1</v>
      </c>
      <c r="K42" s="151">
        <f>J42/I42</f>
        <v>1</v>
      </c>
      <c r="L42" s="52">
        <v>37048.2</v>
      </c>
      <c r="M42" s="52">
        <v>37048.2</v>
      </c>
      <c r="N42" s="144">
        <f t="shared" si="7"/>
        <v>1</v>
      </c>
      <c r="O42" s="50"/>
      <c r="P42" s="51"/>
      <c r="Q42" s="156"/>
      <c r="R42" s="52"/>
      <c r="S42" s="51"/>
      <c r="T42" s="156"/>
    </row>
    <row r="43" spans="1:20" s="53" customFormat="1" ht="64.5" customHeight="1">
      <c r="A43" s="49">
        <v>23</v>
      </c>
      <c r="B43" s="56" t="s">
        <v>28</v>
      </c>
      <c r="C43" s="66" t="s">
        <v>107</v>
      </c>
      <c r="D43" s="73" t="s">
        <v>67</v>
      </c>
      <c r="E43" s="50">
        <f t="shared" si="4"/>
        <v>104413</v>
      </c>
      <c r="F43" s="51">
        <f t="shared" si="5"/>
        <v>104413</v>
      </c>
      <c r="G43" s="144">
        <f t="shared" si="6"/>
        <v>1</v>
      </c>
      <c r="H43" s="50">
        <v>72045</v>
      </c>
      <c r="I43" s="51">
        <v>72045</v>
      </c>
      <c r="J43" s="51">
        <v>72045</v>
      </c>
      <c r="K43" s="151">
        <f>J43/I43</f>
        <v>1</v>
      </c>
      <c r="L43" s="52">
        <v>32368</v>
      </c>
      <c r="M43" s="51">
        <v>32368</v>
      </c>
      <c r="N43" s="144">
        <f t="shared" si="7"/>
        <v>1</v>
      </c>
      <c r="O43" s="50"/>
      <c r="P43" s="51"/>
      <c r="Q43" s="156"/>
      <c r="R43" s="52"/>
      <c r="S43" s="51"/>
      <c r="T43" s="156"/>
    </row>
    <row r="44" spans="1:20" s="53" customFormat="1" ht="45">
      <c r="A44" s="49">
        <v>24</v>
      </c>
      <c r="B44" s="56" t="s">
        <v>28</v>
      </c>
      <c r="C44" s="66" t="s">
        <v>108</v>
      </c>
      <c r="D44" s="73" t="s">
        <v>68</v>
      </c>
      <c r="E44" s="50">
        <f t="shared" si="4"/>
        <v>166496.2</v>
      </c>
      <c r="F44" s="51">
        <f t="shared" si="5"/>
        <v>166496.2</v>
      </c>
      <c r="G44" s="144">
        <f t="shared" si="6"/>
        <v>1</v>
      </c>
      <c r="H44" s="50">
        <v>114882.4</v>
      </c>
      <c r="I44" s="51">
        <v>114882.4</v>
      </c>
      <c r="J44" s="51">
        <v>114882.4</v>
      </c>
      <c r="K44" s="151">
        <f aca="true" t="shared" si="8" ref="K44:K57">J44/I44</f>
        <v>1</v>
      </c>
      <c r="L44" s="52">
        <v>51613.8</v>
      </c>
      <c r="M44" s="51">
        <v>51613.8</v>
      </c>
      <c r="N44" s="144">
        <f t="shared" si="7"/>
        <v>1</v>
      </c>
      <c r="O44" s="50"/>
      <c r="P44" s="51"/>
      <c r="Q44" s="156"/>
      <c r="R44" s="52"/>
      <c r="S44" s="51"/>
      <c r="T44" s="156"/>
    </row>
    <row r="45" spans="1:20" s="53" customFormat="1" ht="105">
      <c r="A45" s="49">
        <v>25</v>
      </c>
      <c r="B45" s="56" t="s">
        <v>28</v>
      </c>
      <c r="C45" s="65" t="s">
        <v>106</v>
      </c>
      <c r="D45" s="71" t="s">
        <v>69</v>
      </c>
      <c r="E45" s="50">
        <f t="shared" si="4"/>
        <v>173437.7</v>
      </c>
      <c r="F45" s="51">
        <f t="shared" si="5"/>
        <v>173437.7</v>
      </c>
      <c r="G45" s="144">
        <f t="shared" si="6"/>
        <v>1</v>
      </c>
      <c r="H45" s="50">
        <v>119672</v>
      </c>
      <c r="I45" s="51">
        <v>119672</v>
      </c>
      <c r="J45" s="51">
        <v>119672</v>
      </c>
      <c r="K45" s="151">
        <f t="shared" si="8"/>
        <v>1</v>
      </c>
      <c r="L45" s="52">
        <v>53765.7</v>
      </c>
      <c r="M45" s="51">
        <v>53765.7</v>
      </c>
      <c r="N45" s="144">
        <f t="shared" si="7"/>
        <v>1</v>
      </c>
      <c r="O45" s="50"/>
      <c r="P45" s="51"/>
      <c r="Q45" s="156"/>
      <c r="R45" s="52"/>
      <c r="S45" s="51"/>
      <c r="T45" s="156"/>
    </row>
    <row r="46" spans="1:20" s="53" customFormat="1" ht="75">
      <c r="A46" s="49">
        <v>26</v>
      </c>
      <c r="B46" s="56" t="s">
        <v>28</v>
      </c>
      <c r="C46" s="65" t="s">
        <v>106</v>
      </c>
      <c r="D46" s="71" t="s">
        <v>70</v>
      </c>
      <c r="E46" s="50">
        <f t="shared" si="4"/>
        <v>311158.6</v>
      </c>
      <c r="F46" s="51">
        <f t="shared" si="5"/>
        <v>311158.6</v>
      </c>
      <c r="G46" s="144">
        <f t="shared" si="6"/>
        <v>1</v>
      </c>
      <c r="H46" s="50">
        <v>214699.4</v>
      </c>
      <c r="I46" s="51">
        <v>214699.4</v>
      </c>
      <c r="J46" s="51">
        <v>214699.4</v>
      </c>
      <c r="K46" s="151">
        <f t="shared" si="8"/>
        <v>1</v>
      </c>
      <c r="L46" s="52">
        <v>96459.2</v>
      </c>
      <c r="M46" s="51">
        <v>96459.2</v>
      </c>
      <c r="N46" s="144">
        <f t="shared" si="7"/>
        <v>1</v>
      </c>
      <c r="O46" s="50"/>
      <c r="P46" s="51"/>
      <c r="Q46" s="156"/>
      <c r="R46" s="52"/>
      <c r="S46" s="51"/>
      <c r="T46" s="156"/>
    </row>
    <row r="47" spans="1:20" s="53" customFormat="1" ht="93" customHeight="1">
      <c r="A47" s="49">
        <v>27</v>
      </c>
      <c r="B47" s="56" t="s">
        <v>28</v>
      </c>
      <c r="C47" s="65" t="s">
        <v>105</v>
      </c>
      <c r="D47" s="71" t="s">
        <v>71</v>
      </c>
      <c r="E47" s="50">
        <f t="shared" si="4"/>
        <v>3760</v>
      </c>
      <c r="F47" s="51">
        <f t="shared" si="5"/>
        <v>3760</v>
      </c>
      <c r="G47" s="144">
        <f t="shared" si="6"/>
        <v>1</v>
      </c>
      <c r="H47" s="50">
        <v>2594.4</v>
      </c>
      <c r="I47" s="51">
        <v>2594.4</v>
      </c>
      <c r="J47" s="51">
        <v>2594.4</v>
      </c>
      <c r="K47" s="151">
        <f t="shared" si="8"/>
        <v>1</v>
      </c>
      <c r="L47" s="52">
        <v>1165.6</v>
      </c>
      <c r="M47" s="51">
        <v>1165.6</v>
      </c>
      <c r="N47" s="144">
        <f t="shared" si="7"/>
        <v>1</v>
      </c>
      <c r="O47" s="50"/>
      <c r="P47" s="51"/>
      <c r="Q47" s="156"/>
      <c r="R47" s="52"/>
      <c r="S47" s="51"/>
      <c r="T47" s="152"/>
    </row>
    <row r="48" spans="1:20" s="53" customFormat="1" ht="47.25" customHeight="1">
      <c r="A48" s="49">
        <v>28</v>
      </c>
      <c r="B48" s="56" t="s">
        <v>28</v>
      </c>
      <c r="C48" s="66" t="s">
        <v>105</v>
      </c>
      <c r="D48" s="78" t="s">
        <v>130</v>
      </c>
      <c r="E48" s="50">
        <f t="shared" si="4"/>
        <v>545.5</v>
      </c>
      <c r="F48" s="51">
        <f t="shared" si="5"/>
        <v>545.5</v>
      </c>
      <c r="G48" s="144">
        <f t="shared" si="6"/>
        <v>1</v>
      </c>
      <c r="H48" s="50">
        <v>376.4</v>
      </c>
      <c r="I48" s="51">
        <v>376.4</v>
      </c>
      <c r="J48" s="51">
        <v>376.4</v>
      </c>
      <c r="K48" s="151">
        <f t="shared" si="8"/>
        <v>1</v>
      </c>
      <c r="L48" s="52">
        <v>169.1</v>
      </c>
      <c r="M48" s="51">
        <v>169.1</v>
      </c>
      <c r="N48" s="144">
        <f t="shared" si="7"/>
        <v>1</v>
      </c>
      <c r="O48" s="50"/>
      <c r="P48" s="51"/>
      <c r="Q48" s="156"/>
      <c r="R48" s="52"/>
      <c r="S48" s="51"/>
      <c r="T48" s="152"/>
    </row>
    <row r="49" spans="1:20" s="53" customFormat="1" ht="45.75" customHeight="1">
      <c r="A49" s="49">
        <v>29</v>
      </c>
      <c r="B49" s="56" t="s">
        <v>28</v>
      </c>
      <c r="C49" s="66" t="s">
        <v>105</v>
      </c>
      <c r="D49" s="71" t="s">
        <v>72</v>
      </c>
      <c r="E49" s="50">
        <f t="shared" si="4"/>
        <v>25527.4</v>
      </c>
      <c r="F49" s="51">
        <f t="shared" si="5"/>
        <v>25527.4</v>
      </c>
      <c r="G49" s="144">
        <f t="shared" si="6"/>
        <v>1</v>
      </c>
      <c r="H49" s="50">
        <v>17613.9</v>
      </c>
      <c r="I49" s="51">
        <v>17613.9</v>
      </c>
      <c r="J49" s="51">
        <v>17613.9</v>
      </c>
      <c r="K49" s="151">
        <f t="shared" si="8"/>
        <v>1</v>
      </c>
      <c r="L49" s="52">
        <v>7913.5</v>
      </c>
      <c r="M49" s="51">
        <v>7913.5</v>
      </c>
      <c r="N49" s="144">
        <f t="shared" si="7"/>
        <v>1</v>
      </c>
      <c r="O49" s="50"/>
      <c r="P49" s="51"/>
      <c r="Q49" s="156"/>
      <c r="R49" s="52"/>
      <c r="S49" s="51"/>
      <c r="T49" s="152"/>
    </row>
    <row r="50" spans="1:20" s="53" customFormat="1" ht="45.75" customHeight="1">
      <c r="A50" s="49">
        <v>30</v>
      </c>
      <c r="B50" s="56" t="s">
        <v>28</v>
      </c>
      <c r="C50" s="184" t="s">
        <v>105</v>
      </c>
      <c r="D50" s="185" t="s">
        <v>136</v>
      </c>
      <c r="E50" s="50">
        <f t="shared" si="4"/>
        <v>1935</v>
      </c>
      <c r="F50" s="51">
        <f t="shared" si="5"/>
        <v>1935</v>
      </c>
      <c r="G50" s="144">
        <f t="shared" si="6"/>
        <v>1</v>
      </c>
      <c r="H50" s="50">
        <v>1335.1</v>
      </c>
      <c r="I50" s="51">
        <v>1335.1</v>
      </c>
      <c r="J50" s="51">
        <v>1335.1</v>
      </c>
      <c r="K50" s="151">
        <f t="shared" si="8"/>
        <v>1</v>
      </c>
      <c r="L50" s="52">
        <v>599.9</v>
      </c>
      <c r="M50" s="51">
        <v>599.9</v>
      </c>
      <c r="N50" s="144">
        <f t="shared" si="7"/>
        <v>1</v>
      </c>
      <c r="O50" s="186"/>
      <c r="P50" s="187"/>
      <c r="Q50" s="188"/>
      <c r="R50" s="189"/>
      <c r="S50" s="187"/>
      <c r="T50" s="188"/>
    </row>
    <row r="51" spans="1:20" s="53" customFormat="1" ht="45.75" customHeight="1">
      <c r="A51" s="49">
        <v>31</v>
      </c>
      <c r="B51" s="56" t="s">
        <v>28</v>
      </c>
      <c r="C51" s="184" t="s">
        <v>105</v>
      </c>
      <c r="D51" s="185" t="s">
        <v>137</v>
      </c>
      <c r="E51" s="50">
        <f t="shared" si="4"/>
        <v>38735.3</v>
      </c>
      <c r="F51" s="51">
        <f t="shared" si="5"/>
        <v>38735.3</v>
      </c>
      <c r="G51" s="144">
        <f t="shared" si="6"/>
        <v>1</v>
      </c>
      <c r="H51" s="50">
        <v>26727.4</v>
      </c>
      <c r="I51" s="51">
        <v>26727.4</v>
      </c>
      <c r="J51" s="51">
        <v>26727.4</v>
      </c>
      <c r="K51" s="151">
        <f t="shared" si="8"/>
        <v>1</v>
      </c>
      <c r="L51" s="52">
        <v>12007.9</v>
      </c>
      <c r="M51" s="51">
        <v>12007.9</v>
      </c>
      <c r="N51" s="144">
        <f t="shared" si="7"/>
        <v>1</v>
      </c>
      <c r="O51" s="186"/>
      <c r="P51" s="187"/>
      <c r="Q51" s="188"/>
      <c r="R51" s="189"/>
      <c r="S51" s="187"/>
      <c r="T51" s="188"/>
    </row>
    <row r="52" spans="1:20" s="53" customFormat="1" ht="78.75" customHeight="1">
      <c r="A52" s="49">
        <v>32</v>
      </c>
      <c r="B52" s="56" t="s">
        <v>28</v>
      </c>
      <c r="C52" s="66" t="s">
        <v>105</v>
      </c>
      <c r="D52" s="71" t="s">
        <v>73</v>
      </c>
      <c r="E52" s="50">
        <f>I52+L52+O52+R52</f>
        <v>16908.2</v>
      </c>
      <c r="F52" s="51">
        <f t="shared" si="5"/>
        <v>10848.8</v>
      </c>
      <c r="G52" s="144">
        <f t="shared" si="6"/>
        <v>0.6416295052104896</v>
      </c>
      <c r="H52" s="50">
        <v>7000</v>
      </c>
      <c r="I52" s="51">
        <v>7000</v>
      </c>
      <c r="J52" s="51">
        <v>7000</v>
      </c>
      <c r="K52" s="151">
        <f t="shared" si="8"/>
        <v>1</v>
      </c>
      <c r="L52" s="52">
        <v>3144.9</v>
      </c>
      <c r="M52" s="51">
        <v>3144.9</v>
      </c>
      <c r="N52" s="144">
        <f t="shared" si="7"/>
        <v>1</v>
      </c>
      <c r="O52" s="50"/>
      <c r="P52" s="51"/>
      <c r="Q52" s="156"/>
      <c r="R52" s="52">
        <v>6763.3</v>
      </c>
      <c r="S52" s="51">
        <v>703.9</v>
      </c>
      <c r="T52" s="152">
        <f>S52/R52</f>
        <v>0.10407641240222967</v>
      </c>
    </row>
    <row r="53" spans="1:20" s="53" customFormat="1" ht="74.25" customHeight="1">
      <c r="A53" s="49">
        <v>33</v>
      </c>
      <c r="B53" s="56" t="s">
        <v>28</v>
      </c>
      <c r="C53" s="65" t="s">
        <v>106</v>
      </c>
      <c r="D53" s="71" t="s">
        <v>74</v>
      </c>
      <c r="E53" s="50">
        <f t="shared" si="4"/>
        <v>36894.2</v>
      </c>
      <c r="F53" s="51">
        <f t="shared" si="5"/>
        <v>36894.2</v>
      </c>
      <c r="G53" s="144">
        <f t="shared" si="6"/>
        <v>1</v>
      </c>
      <c r="H53" s="50">
        <v>25457</v>
      </c>
      <c r="I53" s="51">
        <v>25457</v>
      </c>
      <c r="J53" s="51">
        <v>25457</v>
      </c>
      <c r="K53" s="151">
        <f t="shared" si="8"/>
        <v>1</v>
      </c>
      <c r="L53" s="52">
        <v>11437.2</v>
      </c>
      <c r="M53" s="51">
        <v>11437.2</v>
      </c>
      <c r="N53" s="144">
        <f t="shared" si="7"/>
        <v>1</v>
      </c>
      <c r="O53" s="50"/>
      <c r="P53" s="51"/>
      <c r="Q53" s="152"/>
      <c r="R53" s="52"/>
      <c r="S53" s="51"/>
      <c r="T53" s="151"/>
    </row>
    <row r="54" spans="1:20" s="53" customFormat="1" ht="30">
      <c r="A54" s="49">
        <v>34</v>
      </c>
      <c r="B54" s="56" t="s">
        <v>28</v>
      </c>
      <c r="C54" s="66" t="s">
        <v>105</v>
      </c>
      <c r="D54" s="71" t="s">
        <v>75</v>
      </c>
      <c r="E54" s="50">
        <f aca="true" t="shared" si="9" ref="E54:E61">I54+L54+O54+R54</f>
        <v>19323.7</v>
      </c>
      <c r="F54" s="51">
        <f t="shared" si="5"/>
        <v>19101.8</v>
      </c>
      <c r="G54" s="144">
        <f t="shared" si="6"/>
        <v>0.9885166919378793</v>
      </c>
      <c r="H54" s="50">
        <v>12000</v>
      </c>
      <c r="I54" s="51">
        <v>12000</v>
      </c>
      <c r="J54" s="51">
        <v>12000</v>
      </c>
      <c r="K54" s="151">
        <f t="shared" si="8"/>
        <v>1</v>
      </c>
      <c r="L54" s="52">
        <v>5391.3</v>
      </c>
      <c r="M54" s="51">
        <v>5391.3</v>
      </c>
      <c r="N54" s="144">
        <f t="shared" si="7"/>
        <v>1</v>
      </c>
      <c r="O54" s="50"/>
      <c r="P54" s="51"/>
      <c r="Q54" s="156"/>
      <c r="R54" s="52">
        <v>1932.4</v>
      </c>
      <c r="S54" s="51">
        <v>1710.5</v>
      </c>
      <c r="T54" s="152">
        <f>S54/R54</f>
        <v>0.8851687021320637</v>
      </c>
    </row>
    <row r="55" spans="1:20" s="53" customFormat="1" ht="30">
      <c r="A55" s="49">
        <v>35</v>
      </c>
      <c r="B55" s="56" t="s">
        <v>28</v>
      </c>
      <c r="C55" s="66" t="s">
        <v>105</v>
      </c>
      <c r="D55" s="71" t="s">
        <v>76</v>
      </c>
      <c r="E55" s="50">
        <f t="shared" si="9"/>
        <v>186635.66999999998</v>
      </c>
      <c r="F55" s="51">
        <f t="shared" si="5"/>
        <v>114059.5</v>
      </c>
      <c r="G55" s="144">
        <f t="shared" si="6"/>
        <v>0.6111345167834209</v>
      </c>
      <c r="H55" s="50">
        <v>75459</v>
      </c>
      <c r="I55" s="51">
        <v>75459</v>
      </c>
      <c r="J55" s="51">
        <v>75459</v>
      </c>
      <c r="K55" s="151">
        <f t="shared" si="8"/>
        <v>1</v>
      </c>
      <c r="L55" s="52">
        <v>33901.9</v>
      </c>
      <c r="M55" s="51">
        <v>33901.9</v>
      </c>
      <c r="N55" s="144">
        <f t="shared" si="7"/>
        <v>1</v>
      </c>
      <c r="O55" s="50"/>
      <c r="P55" s="51"/>
      <c r="Q55" s="156"/>
      <c r="R55" s="52">
        <v>77274.77</v>
      </c>
      <c r="S55" s="51">
        <v>4698.6</v>
      </c>
      <c r="T55" s="152">
        <f>S55/R55</f>
        <v>0.06080380439825314</v>
      </c>
    </row>
    <row r="56" spans="1:20" s="53" customFormat="1" ht="75">
      <c r="A56" s="49">
        <v>36</v>
      </c>
      <c r="B56" s="56" t="s">
        <v>28</v>
      </c>
      <c r="C56" s="66" t="s">
        <v>105</v>
      </c>
      <c r="D56" s="71" t="s">
        <v>77</v>
      </c>
      <c r="E56" s="50">
        <f t="shared" si="9"/>
        <v>1015.6999999999999</v>
      </c>
      <c r="F56" s="51">
        <f t="shared" si="5"/>
        <v>1015.6999999999999</v>
      </c>
      <c r="G56" s="144">
        <f t="shared" si="6"/>
        <v>1</v>
      </c>
      <c r="H56" s="50">
        <v>700.8</v>
      </c>
      <c r="I56" s="51">
        <v>700.8</v>
      </c>
      <c r="J56" s="51">
        <v>700.8</v>
      </c>
      <c r="K56" s="151">
        <f t="shared" si="8"/>
        <v>1</v>
      </c>
      <c r="L56" s="52">
        <v>314.9</v>
      </c>
      <c r="M56" s="51">
        <v>314.9</v>
      </c>
      <c r="N56" s="144">
        <f t="shared" si="7"/>
        <v>1</v>
      </c>
      <c r="O56" s="50"/>
      <c r="P56" s="51"/>
      <c r="Q56" s="156"/>
      <c r="R56" s="52"/>
      <c r="S56" s="51"/>
      <c r="T56" s="156"/>
    </row>
    <row r="57" spans="1:20" s="53" customFormat="1" ht="45">
      <c r="A57" s="49">
        <v>37</v>
      </c>
      <c r="B57" s="56" t="s">
        <v>28</v>
      </c>
      <c r="C57" s="65" t="s">
        <v>109</v>
      </c>
      <c r="D57" s="71" t="s">
        <v>112</v>
      </c>
      <c r="E57" s="50">
        <f t="shared" si="9"/>
        <v>7490.58831</v>
      </c>
      <c r="F57" s="51">
        <f>J57+M57+P57+S57</f>
        <v>5255.88031</v>
      </c>
      <c r="G57" s="144">
        <f>F57/E57</f>
        <v>0.7016645545695461</v>
      </c>
      <c r="H57" s="50">
        <v>2717.5</v>
      </c>
      <c r="I57" s="51">
        <v>2717.5</v>
      </c>
      <c r="J57" s="51">
        <v>2717.5</v>
      </c>
      <c r="K57" s="151">
        <f t="shared" si="8"/>
        <v>1</v>
      </c>
      <c r="L57" s="52">
        <v>570.9</v>
      </c>
      <c r="M57" s="51">
        <v>570.9</v>
      </c>
      <c r="N57" s="144">
        <f t="shared" si="7"/>
        <v>1</v>
      </c>
      <c r="O57" s="50">
        <v>1560.08031</v>
      </c>
      <c r="P57" s="52">
        <v>1560.08031</v>
      </c>
      <c r="Q57" s="152">
        <f>P57/O57</f>
        <v>1</v>
      </c>
      <c r="R57" s="52">
        <v>2642.108</v>
      </c>
      <c r="S57" s="51">
        <v>407.4</v>
      </c>
      <c r="T57" s="152">
        <f>S57/R57</f>
        <v>0.15419505939954004</v>
      </c>
    </row>
    <row r="58" spans="1:20" s="53" customFormat="1" ht="45">
      <c r="A58" s="49">
        <v>38</v>
      </c>
      <c r="B58" s="56" t="s">
        <v>36</v>
      </c>
      <c r="C58" s="65" t="s">
        <v>110</v>
      </c>
      <c r="D58" s="71" t="s">
        <v>112</v>
      </c>
      <c r="E58" s="50">
        <f t="shared" si="9"/>
        <v>25885.566310000002</v>
      </c>
      <c r="F58" s="52">
        <f>J58+M58+P58+S58</f>
        <v>25885.566310000002</v>
      </c>
      <c r="G58" s="144">
        <f>F58/E58</f>
        <v>1</v>
      </c>
      <c r="H58" s="50">
        <v>17799</v>
      </c>
      <c r="I58" s="52">
        <v>17799</v>
      </c>
      <c r="J58" s="51">
        <v>17799</v>
      </c>
      <c r="K58" s="151">
        <f>J58/I58</f>
        <v>1</v>
      </c>
      <c r="L58" s="52">
        <v>5417.13</v>
      </c>
      <c r="M58" s="52">
        <v>5417.13</v>
      </c>
      <c r="N58" s="144">
        <f>M58/L58</f>
        <v>1</v>
      </c>
      <c r="O58" s="50">
        <v>2669.43631</v>
      </c>
      <c r="P58" s="52">
        <v>2669.43631</v>
      </c>
      <c r="Q58" s="152">
        <f>P58/O58</f>
        <v>1</v>
      </c>
      <c r="R58" s="52"/>
      <c r="S58" s="52"/>
      <c r="T58" s="151"/>
    </row>
    <row r="59" spans="1:20" s="53" customFormat="1" ht="45">
      <c r="A59" s="49">
        <v>39</v>
      </c>
      <c r="B59" s="56" t="s">
        <v>78</v>
      </c>
      <c r="C59" s="65" t="s">
        <v>110</v>
      </c>
      <c r="D59" s="71" t="s">
        <v>112</v>
      </c>
      <c r="E59" s="50">
        <f t="shared" si="9"/>
        <v>2675.7999999999997</v>
      </c>
      <c r="F59" s="52">
        <f>J59+M59+P59+S59</f>
        <v>2675.7999999999997</v>
      </c>
      <c r="G59" s="144">
        <f>F59/E59</f>
        <v>1</v>
      </c>
      <c r="H59" s="50">
        <v>1846.3</v>
      </c>
      <c r="I59" s="51">
        <v>1846.3</v>
      </c>
      <c r="J59" s="51">
        <v>1846.3</v>
      </c>
      <c r="K59" s="151">
        <f>J59/I59</f>
        <v>1</v>
      </c>
      <c r="L59" s="52">
        <v>561.92</v>
      </c>
      <c r="M59" s="51">
        <v>561.9</v>
      </c>
      <c r="N59" s="144">
        <f>M59/L59</f>
        <v>0.9999644077448747</v>
      </c>
      <c r="O59" s="50">
        <v>267.58</v>
      </c>
      <c r="P59" s="51">
        <v>267.6</v>
      </c>
      <c r="Q59" s="152">
        <f>P59/O59</f>
        <v>1.000074744001794</v>
      </c>
      <c r="R59" s="52"/>
      <c r="S59" s="52"/>
      <c r="T59" s="151"/>
    </row>
    <row r="60" spans="1:20" s="53" customFormat="1" ht="45">
      <c r="A60" s="49">
        <v>40</v>
      </c>
      <c r="B60" s="56" t="s">
        <v>37</v>
      </c>
      <c r="C60" s="65" t="s">
        <v>111</v>
      </c>
      <c r="D60" s="71" t="s">
        <v>112</v>
      </c>
      <c r="E60" s="50">
        <f t="shared" si="9"/>
        <v>56040.583979999996</v>
      </c>
      <c r="F60" s="52">
        <f>J60+M60+P60+S60</f>
        <v>56040.583979999996</v>
      </c>
      <c r="G60" s="144">
        <f>F60/E60</f>
        <v>1</v>
      </c>
      <c r="H60" s="190">
        <v>31092.5</v>
      </c>
      <c r="I60" s="59">
        <v>31092.49998</v>
      </c>
      <c r="J60" s="51">
        <f>I60</f>
        <v>31092.49998</v>
      </c>
      <c r="K60" s="191">
        <f>J60/I60</f>
        <v>1</v>
      </c>
      <c r="L60" s="52">
        <v>10750.336</v>
      </c>
      <c r="M60" s="51">
        <v>10750.336</v>
      </c>
      <c r="N60" s="144">
        <f>M60/L60</f>
        <v>1</v>
      </c>
      <c r="O60" s="179">
        <v>3395.448</v>
      </c>
      <c r="P60" s="54">
        <v>3395.448</v>
      </c>
      <c r="Q60" s="152">
        <f>P60/O60</f>
        <v>1</v>
      </c>
      <c r="R60" s="52">
        <v>10802.3</v>
      </c>
      <c r="S60" s="51">
        <v>10802.3</v>
      </c>
      <c r="T60" s="151">
        <f>S60/R60</f>
        <v>1</v>
      </c>
    </row>
    <row r="61" spans="1:20" s="193" customFormat="1" ht="45">
      <c r="A61" s="103">
        <v>41</v>
      </c>
      <c r="B61" s="102" t="s">
        <v>135</v>
      </c>
      <c r="C61" s="165" t="s">
        <v>110</v>
      </c>
      <c r="D61" s="78" t="s">
        <v>112</v>
      </c>
      <c r="E61" s="50">
        <f t="shared" si="9"/>
        <v>759548.3319999999</v>
      </c>
      <c r="F61" s="52">
        <f>J61+M61+P61+S61</f>
        <v>654696.456</v>
      </c>
      <c r="G61" s="144">
        <f>F61/E61</f>
        <v>0.8619549650989162</v>
      </c>
      <c r="H61" s="198">
        <v>379796.8</v>
      </c>
      <c r="I61" s="199">
        <v>296230.592</v>
      </c>
      <c r="J61" s="199">
        <v>296230.592</v>
      </c>
      <c r="K61" s="191">
        <f>J61/I61</f>
        <v>1</v>
      </c>
      <c r="L61" s="200">
        <v>457954.75</v>
      </c>
      <c r="M61" s="51">
        <v>357191.548</v>
      </c>
      <c r="N61" s="144">
        <f>M61/L61</f>
        <v>0.779971270087274</v>
      </c>
      <c r="O61" s="198">
        <v>5362.99</v>
      </c>
      <c r="P61" s="199">
        <v>1274.316</v>
      </c>
      <c r="Q61" s="192">
        <f>P61/O61</f>
        <v>0.23761297336001</v>
      </c>
      <c r="R61" s="52"/>
      <c r="S61" s="51"/>
      <c r="T61" s="151"/>
    </row>
    <row r="62" spans="1:20" s="53" customFormat="1" ht="45.75" customHeight="1">
      <c r="A62" s="49"/>
      <c r="B62" s="56"/>
      <c r="C62" s="67">
        <v>26</v>
      </c>
      <c r="D62" s="72" t="s">
        <v>55</v>
      </c>
      <c r="E62" s="50"/>
      <c r="F62" s="51"/>
      <c r="G62" s="144"/>
      <c r="H62" s="50"/>
      <c r="I62" s="51"/>
      <c r="J62" s="51"/>
      <c r="K62" s="191"/>
      <c r="L62" s="194"/>
      <c r="M62" s="51"/>
      <c r="N62" s="144"/>
      <c r="O62" s="195"/>
      <c r="P62" s="196"/>
      <c r="Q62" s="156"/>
      <c r="R62" s="52"/>
      <c r="S62" s="51"/>
      <c r="T62" s="156"/>
    </row>
    <row r="63" spans="1:20" s="53" customFormat="1" ht="105">
      <c r="A63" s="49">
        <v>42</v>
      </c>
      <c r="B63" s="56" t="s">
        <v>56</v>
      </c>
      <c r="C63" s="66" t="s">
        <v>63</v>
      </c>
      <c r="D63" s="73" t="s">
        <v>113</v>
      </c>
      <c r="E63" s="50">
        <f>I63+L63+O63+R63</f>
        <v>81891.75</v>
      </c>
      <c r="F63" s="51">
        <f>J63+M63+P63+S63</f>
        <v>22659</v>
      </c>
      <c r="G63" s="144">
        <f>F63/E63</f>
        <v>0.2766945388271712</v>
      </c>
      <c r="H63" s="50">
        <v>147475.15</v>
      </c>
      <c r="I63" s="51">
        <v>15634.7</v>
      </c>
      <c r="J63" s="51">
        <v>15634.7</v>
      </c>
      <c r="K63" s="151">
        <f>J63/I63</f>
        <v>1</v>
      </c>
      <c r="L63" s="52">
        <v>66257.05</v>
      </c>
      <c r="M63" s="51">
        <v>7024.3</v>
      </c>
      <c r="N63" s="144">
        <f>M63/L63</f>
        <v>0.1060158881205849</v>
      </c>
      <c r="O63" s="50"/>
      <c r="P63" s="51"/>
      <c r="Q63" s="156"/>
      <c r="R63" s="52"/>
      <c r="S63" s="51"/>
      <c r="T63" s="156"/>
    </row>
    <row r="64" spans="1:20" s="53" customFormat="1" ht="59.25" customHeight="1">
      <c r="A64" s="49"/>
      <c r="B64" s="56"/>
      <c r="C64" s="67">
        <v>28</v>
      </c>
      <c r="D64" s="72" t="s">
        <v>43</v>
      </c>
      <c r="E64" s="50"/>
      <c r="F64" s="51"/>
      <c r="G64" s="144"/>
      <c r="H64" s="76"/>
      <c r="I64" s="51"/>
      <c r="J64" s="51"/>
      <c r="K64" s="151"/>
      <c r="L64" s="52"/>
      <c r="M64" s="51"/>
      <c r="N64" s="144"/>
      <c r="O64" s="50"/>
      <c r="P64" s="51"/>
      <c r="Q64" s="152"/>
      <c r="R64" s="52"/>
      <c r="S64" s="51"/>
      <c r="T64" s="156"/>
    </row>
    <row r="65" spans="1:20" s="53" customFormat="1" ht="75">
      <c r="A65" s="49">
        <v>43</v>
      </c>
      <c r="B65" s="56" t="s">
        <v>41</v>
      </c>
      <c r="C65" s="65" t="s">
        <v>88</v>
      </c>
      <c r="D65" s="71" t="s">
        <v>40</v>
      </c>
      <c r="E65" s="96">
        <f>I65+L65+O65+R65</f>
        <v>6636.400000000001</v>
      </c>
      <c r="F65" s="51">
        <f>J65+M65+P65+S65</f>
        <v>6636.400000000001</v>
      </c>
      <c r="G65" s="144">
        <f>F65/E65</f>
        <v>1</v>
      </c>
      <c r="H65" s="50">
        <v>4579.1</v>
      </c>
      <c r="I65" s="107">
        <v>4579.1</v>
      </c>
      <c r="J65" s="77">
        <v>4579.1</v>
      </c>
      <c r="K65" s="151">
        <f>J65/I65</f>
        <v>1</v>
      </c>
      <c r="L65" s="52">
        <v>2057.3</v>
      </c>
      <c r="M65" s="52">
        <v>2057.3</v>
      </c>
      <c r="N65" s="144">
        <f>M65/L65</f>
        <v>1</v>
      </c>
      <c r="O65" s="50"/>
      <c r="P65" s="51"/>
      <c r="Q65" s="152"/>
      <c r="R65" s="52"/>
      <c r="S65" s="51"/>
      <c r="T65" s="156"/>
    </row>
    <row r="66" spans="1:20" s="53" customFormat="1" ht="59.25" customHeight="1">
      <c r="A66" s="108"/>
      <c r="B66" s="97"/>
      <c r="C66" s="109">
        <v>46</v>
      </c>
      <c r="D66" s="110" t="s">
        <v>84</v>
      </c>
      <c r="E66" s="76"/>
      <c r="F66" s="77"/>
      <c r="G66" s="149"/>
      <c r="H66" s="76"/>
      <c r="I66" s="77"/>
      <c r="J66" s="77"/>
      <c r="K66" s="151"/>
      <c r="L66" s="107"/>
      <c r="M66" s="77"/>
      <c r="N66" s="149"/>
      <c r="O66" s="76"/>
      <c r="P66" s="77"/>
      <c r="Q66" s="160"/>
      <c r="R66" s="107"/>
      <c r="S66" s="77"/>
      <c r="T66" s="157"/>
    </row>
    <row r="67" spans="1:20" s="53" customFormat="1" ht="60.75" customHeight="1" thickBot="1">
      <c r="A67" s="111">
        <v>44</v>
      </c>
      <c r="B67" s="112" t="s">
        <v>49</v>
      </c>
      <c r="C67" s="113" t="s">
        <v>86</v>
      </c>
      <c r="D67" s="114" t="s">
        <v>85</v>
      </c>
      <c r="E67" s="115">
        <f>I67+L67+O67+R67</f>
        <v>2612.625</v>
      </c>
      <c r="F67" s="116">
        <f>J67+M67+P67+S67</f>
        <v>2610.225</v>
      </c>
      <c r="G67" s="150">
        <f>F67/E67</f>
        <v>0.9990813836658533</v>
      </c>
      <c r="H67" s="115">
        <v>1806.4</v>
      </c>
      <c r="I67" s="116">
        <v>1801.059</v>
      </c>
      <c r="J67" s="116">
        <v>1801.059</v>
      </c>
      <c r="K67" s="154">
        <f>J67/I67</f>
        <v>1</v>
      </c>
      <c r="L67" s="117">
        <v>811.566</v>
      </c>
      <c r="M67" s="116">
        <v>809.166</v>
      </c>
      <c r="N67" s="197">
        <f>M67/L67</f>
        <v>0.9970427543785718</v>
      </c>
      <c r="O67" s="115"/>
      <c r="P67" s="116"/>
      <c r="Q67" s="158"/>
      <c r="R67" s="117"/>
      <c r="S67" s="116"/>
      <c r="T67" s="158"/>
    </row>
    <row r="68" spans="1:20" ht="18.75" customHeight="1">
      <c r="A68" s="216" t="s">
        <v>124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</row>
  </sheetData>
  <sheetProtection/>
  <mergeCells count="15">
    <mergeCell ref="B1:S1"/>
    <mergeCell ref="L3:N3"/>
    <mergeCell ref="G2:J2"/>
    <mergeCell ref="G3:J3"/>
    <mergeCell ref="L2:N2"/>
    <mergeCell ref="A5:A7"/>
    <mergeCell ref="O6:Q6"/>
    <mergeCell ref="E5:G6"/>
    <mergeCell ref="H6:K6"/>
    <mergeCell ref="L6:N6"/>
    <mergeCell ref="D5:D7"/>
    <mergeCell ref="B5:C6"/>
    <mergeCell ref="A68:T68"/>
    <mergeCell ref="R6:T6"/>
    <mergeCell ref="H5:T5"/>
  </mergeCells>
  <printOptions horizontalCentered="1"/>
  <pageMargins left="0.1968503937007874" right="0" top="0.7874015748031497" bottom="0.4724409448818898" header="0.31496062992125984" footer="0.5118110236220472"/>
  <pageSetup fitToHeight="0" fitToWidth="1" horizontalDpi="300" verticalDpi="300" orientation="landscape" paperSize="9" scale="55" r:id="rId1"/>
  <headerFooter alignWithMargins="0">
    <oddHeader>&amp;C&amp;P</oddHeader>
  </headerFooter>
  <ignoredErrors>
    <ignoredError sqref="B8" numberStoredAsText="1"/>
    <ignoredError sqref="N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Анпилогова Ольга Владимировна</dc:creator>
  <cp:keywords/>
  <dc:description/>
  <cp:lastModifiedBy>Алиев Эльдар Вячеславович</cp:lastModifiedBy>
  <cp:lastPrinted>2018-10-15T05:34:06Z</cp:lastPrinted>
  <dcterms:created xsi:type="dcterms:W3CDTF">2012-12-24T07:36:17Z</dcterms:created>
  <dcterms:modified xsi:type="dcterms:W3CDTF">2019-01-16T12:56:06Z</dcterms:modified>
  <cp:category/>
  <cp:version/>
  <cp:contentType/>
  <cp:contentStatus/>
</cp:coreProperties>
</file>